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'Individual'!$D$5:$AO$52</definedName>
    <definedName name="_xlnm.Print_Area" localSheetId="3">'Individual'!$A$2:$AO$40</definedName>
    <definedName name="Imprimir_área_IM" localSheetId="3">'Individual'!$A$2:$AO$51</definedName>
  </definedNames>
  <calcPr fullCalcOnLoad="1"/>
</workbook>
</file>

<file path=xl/sharedStrings.xml><?xml version="1.0" encoding="utf-8"?>
<sst xmlns="http://schemas.openxmlformats.org/spreadsheetml/2006/main" count="156" uniqueCount="78">
  <si>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</si>
  <si>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</si>
  <si>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</si>
  <si>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</si>
  <si>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</si>
  <si>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</si>
  <si>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</si>
  <si>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</si>
  <si>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</si>
  <si>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</si>
  <si>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</si>
  <si>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</si>
  <si>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</si>
  <si>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</si>
  <si>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</si>
  <si>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</si>
  <si>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</si>
  <si>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</si>
  <si>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</si>
  <si>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</si>
  <si>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</si>
  <si>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</si>
  <si>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</si>
  <si>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</si>
  <si>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</si>
  <si>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</si>
  <si>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</si>
  <si>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</si>
  <si>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</si>
  <si>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</si>
  <si>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</si>
  <si>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1a DIVISIÓ MASCULINA A</t>
  </si>
  <si>
    <t>AL-VICI/JOVENTUT A</t>
  </si>
  <si>
    <t>LES GAVARRES A</t>
  </si>
  <si>
    <t>MEDITERRÀNIA A</t>
  </si>
  <si>
    <t>SITGES A</t>
  </si>
  <si>
    <t>DIAGONAL</t>
  </si>
  <si>
    <t>NEW STRIKES A</t>
  </si>
  <si>
    <t>JUAN M. ALBIZURI MAXIMINO</t>
  </si>
  <si>
    <t>AL-VICI/JOV. A</t>
  </si>
  <si>
    <t>FELIPE BERRUEZO PÉREZ</t>
  </si>
  <si>
    <t>JOAN CREUS MARTORI</t>
  </si>
  <si>
    <t>IGNASI MOLES ARMENGOU</t>
  </si>
  <si>
    <t>JAVIER DÍEZ PASCUAL</t>
  </si>
  <si>
    <t>GAVARRES A</t>
  </si>
  <si>
    <t>GABRIEL ALCOVÉ CAÑELLAS</t>
  </si>
  <si>
    <t>JUAN M. BORRULL HERNÁNDEZ</t>
  </si>
  <si>
    <t>ALFREDO CADENAS PASTOR</t>
  </si>
  <si>
    <t>JOSEP MORA GALLEGO</t>
  </si>
  <si>
    <t>DAVID ANSALDO MOLINA</t>
  </si>
  <si>
    <t>DANIEL PIÑOL OBON</t>
  </si>
  <si>
    <t>BORJA HERNANZ SÁNCHEZ</t>
  </si>
  <si>
    <t>ANTONIO VERA PAVÓN</t>
  </si>
  <si>
    <t>JUAN J. COCA GARCÍA</t>
  </si>
  <si>
    <t>EDUARD CUJO BARNILS</t>
  </si>
  <si>
    <t>DAVID MARQUÈS BELTRAN</t>
  </si>
  <si>
    <t>EDUARD RIPOLL SOLER</t>
  </si>
  <si>
    <t>DAVID CANDEL PI</t>
  </si>
  <si>
    <t>XAVIER PLANAS MARTÍNEZ</t>
  </si>
  <si>
    <t>RICARDO GALLEGO CASTILLO</t>
  </si>
  <si>
    <t>MOISÉS PÉREZ IBÁÑEZ</t>
  </si>
  <si>
    <t>BENITO BOIRA BUISAN</t>
  </si>
  <si>
    <t>FERNANDO NANITA GERÓNIMO</t>
  </si>
  <si>
    <t>FERRAN MARTÍNEZ FERRER</t>
  </si>
  <si>
    <t>DANIEL SORIA SORIA</t>
  </si>
  <si>
    <t>NEW STRIKES</t>
  </si>
  <si>
    <t>PEDRO TUDELA MARTÍN</t>
  </si>
  <si>
    <t>JAVIER CARCASONA COMAS</t>
  </si>
  <si>
    <t>DAVID GARRIGA PERIS</t>
  </si>
  <si>
    <t>JORDI BUIGUES PERNIAS</t>
  </si>
  <si>
    <t>EMILIO RACIONERO GARCÍA</t>
  </si>
  <si>
    <t>LLIC</t>
  </si>
  <si>
    <t>CARLOS IRANZO BERNAL</t>
  </si>
  <si>
    <t>RICARD FRANCO PIQUÉ</t>
  </si>
  <si>
    <t>SASHA MALDONADO BORI</t>
  </si>
  <si>
    <t>JAVIER MOLERO CARBONELL</t>
  </si>
  <si>
    <t>FRANCESC GUILERA TEBE</t>
  </si>
  <si>
    <t>MANUEL MARTÍNEZ LLORIA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</si>
</sst>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9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39389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7</v>
      </c>
      <c r="G9" s="9" t="s">
        <v>33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0</v>
      </c>
      <c r="F11" s="11"/>
      <c r="G11" s="9" t="s">
        <v>35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7</v>
      </c>
      <c r="F13" s="11"/>
      <c r="G13" s="9" t="s">
        <v>37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4</v>
      </c>
      <c r="F15" s="11"/>
      <c r="G15" s="9" t="str">
        <f>G11</f>
        <v>SITGES A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AL-VICI/JOVENTUT A</v>
      </c>
      <c r="E17" s="11">
        <v>7</v>
      </c>
      <c r="F17" s="11"/>
      <c r="G17" s="9" t="str">
        <f>G13</f>
        <v>NEW STRIKES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9</v>
      </c>
      <c r="F19" s="11"/>
      <c r="G19" s="9" t="str">
        <f>C11</f>
        <v>MEDITERRÀNIA A</v>
      </c>
      <c r="I19" s="11">
        <v>1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MEDITERRÀNIA A</v>
      </c>
      <c r="E21" s="11">
        <v>7</v>
      </c>
      <c r="F21" s="11"/>
      <c r="G21" s="9" t="str">
        <f>C9</f>
        <v>AL-VICI/JOVENTUT A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10</v>
      </c>
      <c r="F23" s="11"/>
      <c r="G23" s="9" t="str">
        <f>C13</f>
        <v>DIAGONAL</v>
      </c>
      <c r="I23" s="11">
        <v>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 A</v>
      </c>
      <c r="E25" s="11">
        <v>10</v>
      </c>
      <c r="F25" s="11"/>
      <c r="G25" s="9" t="str">
        <f>G11</f>
        <v>SITGES A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A</v>
      </c>
      <c r="E27" s="11">
        <v>5</v>
      </c>
      <c r="F27" s="11"/>
      <c r="G27" s="9" t="str">
        <f>G13</f>
        <v>NEW STRIKES A</v>
      </c>
      <c r="I27" s="11">
        <v>5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4</v>
      </c>
      <c r="F29" s="11"/>
      <c r="G29" s="9" t="str">
        <f>C9</f>
        <v>AL-VICI/JOVENTUT A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2</v>
      </c>
      <c r="G31" s="9" t="str">
        <f>C13</f>
        <v>DIAGONAL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AL-VICI/JOVENTUT A</v>
      </c>
      <c r="E33" s="11">
        <v>3</v>
      </c>
      <c r="G33" s="9" t="str">
        <f>C13</f>
        <v>DIAGONAL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 A</v>
      </c>
      <c r="E35" s="11">
        <v>3</v>
      </c>
      <c r="G35" s="9" t="str">
        <f>C11</f>
        <v>MEDITERRÀNIA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1</v>
      </c>
      <c r="G37" s="9" t="str">
        <f>G9</f>
        <v>LES GAVARRES 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39"/>
      <c r="D45" s="15"/>
      <c r="E45" s="43">
        <f>3+9+10+5+9</f>
        <v>36</v>
      </c>
      <c r="F45" s="44"/>
      <c r="G45" s="44"/>
      <c r="H45" s="42">
        <f aca="true" t="shared" si="0" ref="H45:H50">SUM(E45:G45)</f>
        <v>36</v>
      </c>
      <c r="J45" s="5"/>
      <c r="K45" s="5"/>
    </row>
    <row r="46" spans="2:11" ht="20.25">
      <c r="B46" s="30" t="s">
        <v>36</v>
      </c>
      <c r="C46" s="26"/>
      <c r="D46" s="13"/>
      <c r="E46" s="43">
        <f>7+4+0+8+7</f>
        <v>26</v>
      </c>
      <c r="F46" s="44"/>
      <c r="G46" s="44"/>
      <c r="H46" s="42">
        <f t="shared" si="0"/>
        <v>26</v>
      </c>
      <c r="J46" s="14"/>
      <c r="K46" s="14"/>
    </row>
    <row r="47" spans="2:11" ht="20.25">
      <c r="B47" s="38" t="s">
        <v>32</v>
      </c>
      <c r="C47" s="39"/>
      <c r="D47" s="15"/>
      <c r="E47" s="43">
        <f>7+7+3+6+3</f>
        <v>26</v>
      </c>
      <c r="F47" s="45"/>
      <c r="G47" s="45"/>
      <c r="H47" s="42">
        <f t="shared" si="0"/>
        <v>26</v>
      </c>
      <c r="J47" s="14"/>
      <c r="K47" s="14"/>
    </row>
    <row r="48" spans="2:11" ht="20.25">
      <c r="B48" s="38" t="s">
        <v>37</v>
      </c>
      <c r="C48" s="39"/>
      <c r="D48" s="15"/>
      <c r="E48" s="43">
        <f>3+3+10+5+3</f>
        <v>24</v>
      </c>
      <c r="F48" s="44"/>
      <c r="G48" s="44"/>
      <c r="H48" s="42">
        <f t="shared" si="0"/>
        <v>24</v>
      </c>
      <c r="J48" s="14"/>
      <c r="K48" s="14"/>
    </row>
    <row r="49" spans="2:11" ht="20.25">
      <c r="B49" s="30" t="s">
        <v>35</v>
      </c>
      <c r="C49" s="13"/>
      <c r="D49" s="14"/>
      <c r="E49" s="43">
        <f>10+6+0+4+1</f>
        <v>21</v>
      </c>
      <c r="F49" s="44"/>
      <c r="G49" s="44"/>
      <c r="H49" s="42">
        <f t="shared" si="0"/>
        <v>21</v>
      </c>
      <c r="J49" s="14"/>
      <c r="K49" s="14"/>
    </row>
    <row r="50" spans="2:11" ht="20.25">
      <c r="B50" s="38" t="s">
        <v>34</v>
      </c>
      <c r="C50" s="41"/>
      <c r="D50" s="53"/>
      <c r="E50" s="43">
        <f>0+1+7+2+7</f>
        <v>17</v>
      </c>
      <c r="F50" s="44"/>
      <c r="G50" s="44"/>
      <c r="H50" s="42">
        <f t="shared" si="0"/>
        <v>17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7">
      <selection activeCell="D40" sqref="D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39494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AL-VICI/JOVENTUT A</v>
      </c>
      <c r="D9" s="20"/>
      <c r="E9" s="11">
        <v>7</v>
      </c>
      <c r="G9" s="9" t="str">
        <f>'Equips 1aC'!G9</f>
        <v>LES GAVARRES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A</v>
      </c>
      <c r="E11" s="11">
        <v>8</v>
      </c>
      <c r="F11" s="11"/>
      <c r="G11" s="9" t="str">
        <f>'Equips 1aC'!G11</f>
        <v>SITGES A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</v>
      </c>
      <c r="E13" s="11">
        <v>8</v>
      </c>
      <c r="F13" s="11"/>
      <c r="G13" s="9" t="str">
        <f>'Equips 1aC'!G13</f>
        <v>NEW STRIKES A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10</v>
      </c>
      <c r="F15" s="11"/>
      <c r="G15" s="9" t="str">
        <f>G11</f>
        <v>SITGES 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AL-VICI/JOVENTUT A</v>
      </c>
      <c r="E17" s="11">
        <v>8</v>
      </c>
      <c r="F17" s="11"/>
      <c r="G17" s="9" t="str">
        <f>G13</f>
        <v>NEW STRIKES A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4</v>
      </c>
      <c r="F19" s="11"/>
      <c r="G19" s="9" t="str">
        <f>C11</f>
        <v>MEDITERRÀNIA A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MEDITERRÀNIA A</v>
      </c>
      <c r="E21" s="11">
        <v>1</v>
      </c>
      <c r="F21" s="11"/>
      <c r="G21" s="9" t="str">
        <f>C9</f>
        <v>AL-VICI/JOVENTUT A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3</v>
      </c>
      <c r="F23" s="11"/>
      <c r="G23" s="9" t="str">
        <f>C13</f>
        <v>DIAGONAL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 A</v>
      </c>
      <c r="E25" s="11">
        <v>2</v>
      </c>
      <c r="F25" s="11"/>
      <c r="G25" s="9" t="str">
        <f>G11</f>
        <v>SITGES A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A</v>
      </c>
      <c r="E27" s="11">
        <v>4</v>
      </c>
      <c r="F27" s="11"/>
      <c r="G27" s="9" t="str">
        <f>G13</f>
        <v>NEW STRIKES A</v>
      </c>
      <c r="I27" s="11">
        <v>6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1</v>
      </c>
      <c r="F29" s="11"/>
      <c r="G29" s="9" t="str">
        <f>C9</f>
        <v>AL-VICI/JOVENTUT 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8</v>
      </c>
      <c r="G31" s="9" t="str">
        <f>C13</f>
        <v>DIAGONAL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AL-VICI/JOVENTUT A</v>
      </c>
      <c r="E33" s="11">
        <v>3</v>
      </c>
      <c r="G33" s="9" t="str">
        <f>C13</f>
        <v>DIAGONAL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 A</v>
      </c>
      <c r="E35" s="11">
        <v>2</v>
      </c>
      <c r="G35" s="9" t="str">
        <f>C11</f>
        <v>MEDITERRÀNIA A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3</v>
      </c>
      <c r="G37" s="9" t="str">
        <f>G9</f>
        <v>LES GAVARRES A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32</v>
      </c>
      <c r="C45" s="39"/>
      <c r="D45" s="15"/>
      <c r="E45" s="43">
        <f>7+7+3+6+3</f>
        <v>26</v>
      </c>
      <c r="F45" s="43">
        <f>7+8+9+9+3</f>
        <v>36</v>
      </c>
      <c r="G45" s="45"/>
      <c r="H45" s="42">
        <f aca="true" t="shared" si="0" ref="H45:H50">SUM(E45:G45)</f>
        <v>62</v>
      </c>
      <c r="J45" s="5"/>
      <c r="K45" s="5"/>
    </row>
    <row r="46" spans="2:11" ht="20.25">
      <c r="B46" s="30" t="s">
        <v>36</v>
      </c>
      <c r="C46" s="26"/>
      <c r="D46" s="13"/>
      <c r="E46" s="43">
        <f>7+4+0+8+7</f>
        <v>26</v>
      </c>
      <c r="F46" s="43">
        <f>8+10+7+2+7</f>
        <v>34</v>
      </c>
      <c r="G46" s="44"/>
      <c r="H46" s="42">
        <f t="shared" si="0"/>
        <v>60</v>
      </c>
      <c r="J46" s="14"/>
      <c r="K46" s="14"/>
    </row>
    <row r="47" spans="2:11" ht="20.25">
      <c r="B47" s="38" t="s">
        <v>33</v>
      </c>
      <c r="C47" s="39"/>
      <c r="D47" s="15"/>
      <c r="E47" s="43">
        <f>3+9+10+5+9</f>
        <v>36</v>
      </c>
      <c r="F47" s="43">
        <f>3+4+3+4+7</f>
        <v>21</v>
      </c>
      <c r="G47" s="44"/>
      <c r="H47" s="42">
        <f t="shared" si="0"/>
        <v>57</v>
      </c>
      <c r="J47" s="14"/>
      <c r="K47" s="14"/>
    </row>
    <row r="48" spans="2:11" ht="20.25">
      <c r="B48" s="38" t="s">
        <v>34</v>
      </c>
      <c r="C48" s="41"/>
      <c r="D48" s="54"/>
      <c r="E48" s="43">
        <f>0+1+7+2+7</f>
        <v>17</v>
      </c>
      <c r="F48" s="43">
        <f>8+6+1+8+8</f>
        <v>31</v>
      </c>
      <c r="G48" s="44"/>
      <c r="H48" s="42">
        <f t="shared" si="0"/>
        <v>48</v>
      </c>
      <c r="J48" s="14"/>
      <c r="K48" s="14"/>
    </row>
    <row r="49" spans="2:11" ht="20.25">
      <c r="B49" s="30" t="s">
        <v>37</v>
      </c>
      <c r="C49" s="26"/>
      <c r="D49" s="13"/>
      <c r="E49" s="43">
        <f>3+3+10+5+3</f>
        <v>24</v>
      </c>
      <c r="F49" s="43">
        <f>2+2+2+6+2</f>
        <v>14</v>
      </c>
      <c r="G49" s="45"/>
      <c r="H49" s="42">
        <f t="shared" si="0"/>
        <v>38</v>
      </c>
      <c r="J49" s="14"/>
      <c r="K49" s="14"/>
    </row>
    <row r="50" spans="2:11" ht="20.25">
      <c r="B50" s="38" t="s">
        <v>35</v>
      </c>
      <c r="C50" s="41"/>
      <c r="D50" s="53"/>
      <c r="E50" s="43">
        <f>10+6+0+4+1</f>
        <v>21</v>
      </c>
      <c r="F50" s="43">
        <f>2+0+8+1+3</f>
        <v>14</v>
      </c>
      <c r="G50" s="44"/>
      <c r="H50" s="42">
        <f t="shared" si="0"/>
        <v>35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7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39579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AL-VICI/JOVENTUT A</v>
      </c>
      <c r="D9" s="20"/>
      <c r="E9" s="11">
        <v>7</v>
      </c>
      <c r="G9" s="9" t="str">
        <f>'Equips 1aC'!G9</f>
        <v>LES GAVARRES A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MEDITERRÀNIA A</v>
      </c>
      <c r="E11" s="11">
        <v>7</v>
      </c>
      <c r="F11" s="11"/>
      <c r="G11" s="9" t="str">
        <f>'Equips 1aC'!G11</f>
        <v>SITGES A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</v>
      </c>
      <c r="E13" s="11">
        <v>7</v>
      </c>
      <c r="F13" s="11"/>
      <c r="G13" s="9" t="str">
        <f>'Equips 1aC'!G13</f>
        <v>NEW STRIKES A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9</v>
      </c>
      <c r="F15" s="11"/>
      <c r="G15" s="9" t="str">
        <f>G11</f>
        <v>SITGES 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AL-VICI/JOVENTUT A</v>
      </c>
      <c r="E17" s="11">
        <v>9</v>
      </c>
      <c r="F17" s="11"/>
      <c r="G17" s="9" t="str">
        <f>G13</f>
        <v>NEW STRIKES 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A</v>
      </c>
      <c r="E19" s="11">
        <v>3</v>
      </c>
      <c r="F19" s="11"/>
      <c r="G19" s="9" t="str">
        <f>C11</f>
        <v>MEDITERRÀNIA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MEDITERRÀNIA A</v>
      </c>
      <c r="E21" s="11">
        <v>5</v>
      </c>
      <c r="F21" s="11"/>
      <c r="G21" s="9" t="str">
        <f>C9</f>
        <v>AL-VICI/JOVENTUT A</v>
      </c>
      <c r="I21" s="11">
        <v>5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A</v>
      </c>
      <c r="E23" s="11">
        <v>3</v>
      </c>
      <c r="F23" s="11"/>
      <c r="G23" s="9" t="str">
        <f>C13</f>
        <v>DIAGONAL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NEW STRIKES A</v>
      </c>
      <c r="E25" s="11">
        <v>3</v>
      </c>
      <c r="F25" s="11"/>
      <c r="G25" s="9" t="str">
        <f>G11</f>
        <v>SITGES A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 A</v>
      </c>
      <c r="E27" s="11">
        <v>5</v>
      </c>
      <c r="F27" s="11"/>
      <c r="G27" s="9" t="str">
        <f>G13</f>
        <v>NEW STRIKES A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8</v>
      </c>
      <c r="F29" s="11"/>
      <c r="G29" s="9" t="str">
        <f>C9</f>
        <v>AL-VICI/JOVENTUT A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MEDITERRÀNIA A</v>
      </c>
      <c r="E31" s="11">
        <v>8</v>
      </c>
      <c r="G31" s="9" t="str">
        <f>C13</f>
        <v>DIAGONAL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AL-VICI/JOVENTUT A</v>
      </c>
      <c r="E33" s="11">
        <v>4</v>
      </c>
      <c r="G33" s="9" t="str">
        <f>C13</f>
        <v>DIAGONAL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NEW STRIKES A</v>
      </c>
      <c r="E35" s="11">
        <v>1</v>
      </c>
      <c r="G35" s="9" t="str">
        <f>C11</f>
        <v>MEDITERRÀNIA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6</v>
      </c>
      <c r="G37" s="9" t="str">
        <f>G9</f>
        <v>LES GAVARRES A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7+4+0+8+7</f>
        <v>26</v>
      </c>
      <c r="F45" s="43">
        <f>8+10+7+2+7</f>
        <v>34</v>
      </c>
      <c r="G45" s="43">
        <f>7+9+7+2+6</f>
        <v>31</v>
      </c>
      <c r="H45" s="42">
        <f aca="true" t="shared" si="0" ref="H45:H50">SUM(E45:G45)</f>
        <v>91</v>
      </c>
      <c r="J45" s="5"/>
      <c r="K45" s="5"/>
    </row>
    <row r="46" spans="2:11" ht="20.25">
      <c r="B46" s="30" t="s">
        <v>32</v>
      </c>
      <c r="C46" s="26"/>
      <c r="D46" s="13"/>
      <c r="E46" s="43">
        <f>7+7+3+6+3</f>
        <v>26</v>
      </c>
      <c r="F46" s="43">
        <f>7+8+9+9+3</f>
        <v>36</v>
      </c>
      <c r="G46" s="43">
        <f>7+9+5+2+4</f>
        <v>27</v>
      </c>
      <c r="H46" s="42">
        <f t="shared" si="0"/>
        <v>89</v>
      </c>
      <c r="J46" s="14"/>
      <c r="K46" s="14"/>
    </row>
    <row r="47" spans="2:11" ht="20.25">
      <c r="B47" s="38" t="s">
        <v>34</v>
      </c>
      <c r="C47" s="41"/>
      <c r="D47" s="54"/>
      <c r="E47" s="43">
        <f>0+1+7+2+7</f>
        <v>17</v>
      </c>
      <c r="F47" s="43">
        <f>8+6+1+8+8</f>
        <v>31</v>
      </c>
      <c r="G47" s="43">
        <f>7+7+5+8+9</f>
        <v>36</v>
      </c>
      <c r="H47" s="42">
        <f t="shared" si="0"/>
        <v>84</v>
      </c>
      <c r="J47" s="14"/>
      <c r="K47" s="14"/>
    </row>
    <row r="48" spans="2:11" ht="20.25">
      <c r="B48" s="38" t="s">
        <v>33</v>
      </c>
      <c r="C48" s="39"/>
      <c r="D48" s="15"/>
      <c r="E48" s="43">
        <f>3+9+10+5+9</f>
        <v>36</v>
      </c>
      <c r="F48" s="43">
        <f>3+4+3+4+7</f>
        <v>21</v>
      </c>
      <c r="G48" s="43">
        <f>3+3+3+5+4</f>
        <v>18</v>
      </c>
      <c r="H48" s="42">
        <f t="shared" si="0"/>
        <v>75</v>
      </c>
      <c r="J48" s="14"/>
      <c r="K48" s="14"/>
    </row>
    <row r="49" spans="2:11" ht="20.25">
      <c r="B49" s="30" t="s">
        <v>35</v>
      </c>
      <c r="C49" s="13"/>
      <c r="D49" s="14"/>
      <c r="E49" s="43">
        <f>10+6+0+4+1</f>
        <v>21</v>
      </c>
      <c r="F49" s="43">
        <f>2+0+8+1+3</f>
        <v>14</v>
      </c>
      <c r="G49" s="43">
        <f>3+1+7+8+6</f>
        <v>25</v>
      </c>
      <c r="H49" s="42">
        <f t="shared" si="0"/>
        <v>60</v>
      </c>
      <c r="J49" s="14"/>
      <c r="K49" s="14"/>
    </row>
    <row r="50" spans="2:11" ht="20.25">
      <c r="B50" s="38" t="s">
        <v>37</v>
      </c>
      <c r="C50" s="39"/>
      <c r="D50" s="41"/>
      <c r="E50" s="43">
        <f>3+3+10+5+3</f>
        <v>24</v>
      </c>
      <c r="F50" s="43">
        <f>2+2+2+6+2</f>
        <v>14</v>
      </c>
      <c r="G50" s="43">
        <f>3+1+3+5+1</f>
        <v>13</v>
      </c>
      <c r="H50" s="42">
        <f t="shared" si="0"/>
        <v>51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O84"/>
  <sheetViews>
    <sheetView zoomScale="75" zoomScaleNormal="75" workbookViewId="0" topLeftCell="A1">
      <pane ySplit="4" topLeftCell="BM20" activePane="bottomLeft" state="frozen"/>
      <selection pane="topLeft" activeCell="B1" sqref="B1"/>
      <selection pane="bottomLeft" activeCell="D3" sqref="D3"/>
    </sheetView>
  </sheetViews>
  <sheetFormatPr defaultColWidth="9.625" defaultRowHeight="12.75"/>
  <cols>
    <col min="1" max="1" width="5.75390625" style="1" customWidth="1"/>
    <col min="2" max="2" width="5.625" style="1" bestFit="1" customWidth="1"/>
    <col min="3" max="3" width="6.625" style="1" hidden="1" customWidth="1"/>
    <col min="4" max="4" width="30.50390625" style="1" customWidth="1"/>
    <col min="5" max="5" width="16.50390625" style="1" customWidth="1"/>
    <col min="6" max="35" width="3.625" style="1" hidden="1" customWidth="1"/>
    <col min="36" max="36" width="6.00390625" style="1" bestFit="1" customWidth="1"/>
    <col min="37" max="38" width="5.50390625" style="1" bestFit="1" customWidth="1"/>
    <col min="39" max="39" width="6.125" style="1" customWidth="1"/>
    <col min="40" max="40" width="7.25390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4" spans="1:41" s="4" customFormat="1" ht="15.75">
      <c r="A4" s="46" t="s">
        <v>0</v>
      </c>
      <c r="B4" s="46" t="s">
        <v>71</v>
      </c>
      <c r="C4" s="46" t="s">
        <v>15</v>
      </c>
      <c r="D4" s="46" t="s">
        <v>1</v>
      </c>
      <c r="E4" s="46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 t="s">
        <v>18</v>
      </c>
      <c r="AK4" s="47" t="s">
        <v>19</v>
      </c>
      <c r="AL4" s="47" t="s">
        <v>20</v>
      </c>
      <c r="AM4" s="47" t="s">
        <v>21</v>
      </c>
      <c r="AN4" s="47" t="s">
        <v>17</v>
      </c>
      <c r="AO4" s="47" t="s">
        <v>16</v>
      </c>
    </row>
    <row r="5" spans="1:41" ht="12.75">
      <c r="A5" s="48">
        <v>1</v>
      </c>
      <c r="B5" s="48">
        <v>581</v>
      </c>
      <c r="C5" s="48">
        <v>4091</v>
      </c>
      <c r="D5" s="48" t="s">
        <v>60</v>
      </c>
      <c r="E5" s="48" t="s">
        <v>36</v>
      </c>
      <c r="F5" s="48"/>
      <c r="G5" s="48"/>
      <c r="H5" s="48"/>
      <c r="I5" s="48"/>
      <c r="J5" s="48"/>
      <c r="K5" s="48"/>
      <c r="L5" s="48">
        <v>191</v>
      </c>
      <c r="M5" s="48">
        <v>246</v>
      </c>
      <c r="N5" s="48">
        <v>201</v>
      </c>
      <c r="O5" s="48">
        <v>237</v>
      </c>
      <c r="P5" s="48">
        <v>161</v>
      </c>
      <c r="Q5" s="48">
        <v>275</v>
      </c>
      <c r="R5" s="48">
        <v>232</v>
      </c>
      <c r="S5" s="48">
        <v>212</v>
      </c>
      <c r="T5" s="48">
        <v>259</v>
      </c>
      <c r="U5" s="48">
        <v>158</v>
      </c>
      <c r="V5" s="48">
        <v>191</v>
      </c>
      <c r="W5" s="48">
        <v>236</v>
      </c>
      <c r="X5" s="48">
        <v>259</v>
      </c>
      <c r="Y5" s="48">
        <v>269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>
        <f aca="true" t="shared" si="0" ref="AJ5:AJ43">SUM(F5:O5)</f>
        <v>875</v>
      </c>
      <c r="AK5" s="49">
        <f aca="true" t="shared" si="1" ref="AK5:AK43">SUM(P5:Y5)</f>
        <v>2252</v>
      </c>
      <c r="AL5" s="49">
        <f aca="true" t="shared" si="2" ref="AL5:AL43">SUM(Z5:AI5)</f>
        <v>0</v>
      </c>
      <c r="AM5" s="49">
        <f aca="true" t="shared" si="3" ref="AM5:AM43">SUM(AJ5:AL5)</f>
        <v>3127</v>
      </c>
      <c r="AN5" s="49">
        <f aca="true" t="shared" si="4" ref="AN5:AN43">COUNT(F5:AI5)</f>
        <v>14</v>
      </c>
      <c r="AO5" s="50">
        <f aca="true" t="shared" si="5" ref="AO5:AO43">(AM5/AN5)</f>
        <v>223.35714285714286</v>
      </c>
    </row>
    <row r="6" spans="1:41" ht="12.75">
      <c r="A6" s="48">
        <v>2</v>
      </c>
      <c r="B6" s="48">
        <v>2173</v>
      </c>
      <c r="C6" s="48"/>
      <c r="D6" s="48" t="s">
        <v>77</v>
      </c>
      <c r="E6" s="48" t="s">
        <v>36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>
        <v>158</v>
      </c>
      <c r="AA6" s="48">
        <v>211</v>
      </c>
      <c r="AB6" s="48">
        <v>217</v>
      </c>
      <c r="AC6" s="48">
        <v>207</v>
      </c>
      <c r="AD6" s="48">
        <v>218</v>
      </c>
      <c r="AE6" s="48">
        <v>237</v>
      </c>
      <c r="AF6" s="48">
        <v>232</v>
      </c>
      <c r="AG6" s="48">
        <v>219</v>
      </c>
      <c r="AH6" s="48">
        <v>222</v>
      </c>
      <c r="AI6" s="48">
        <v>203</v>
      </c>
      <c r="AJ6" s="49">
        <f t="shared" si="0"/>
        <v>0</v>
      </c>
      <c r="AK6" s="49">
        <f t="shared" si="1"/>
        <v>0</v>
      </c>
      <c r="AL6" s="49">
        <f t="shared" si="2"/>
        <v>2124</v>
      </c>
      <c r="AM6" s="49">
        <f t="shared" si="3"/>
        <v>2124</v>
      </c>
      <c r="AN6" s="49">
        <f t="shared" si="4"/>
        <v>10</v>
      </c>
      <c r="AO6" s="50">
        <f t="shared" si="5"/>
        <v>212.4</v>
      </c>
    </row>
    <row r="7" spans="1:41" ht="12.75">
      <c r="A7" s="48">
        <v>3</v>
      </c>
      <c r="B7" s="48">
        <v>46</v>
      </c>
      <c r="C7" s="48">
        <v>2964</v>
      </c>
      <c r="D7" s="48" t="s">
        <v>72</v>
      </c>
      <c r="E7" s="48" t="s">
        <v>39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v>255</v>
      </c>
      <c r="Q7" s="48">
        <v>201</v>
      </c>
      <c r="R7" s="48">
        <v>204</v>
      </c>
      <c r="S7" s="48">
        <v>185</v>
      </c>
      <c r="T7" s="48">
        <v>246</v>
      </c>
      <c r="U7" s="48">
        <v>211</v>
      </c>
      <c r="V7" s="48">
        <v>227</v>
      </c>
      <c r="W7" s="48">
        <v>247</v>
      </c>
      <c r="X7" s="48">
        <v>194</v>
      </c>
      <c r="Y7" s="48">
        <v>213</v>
      </c>
      <c r="Z7" s="48">
        <v>235</v>
      </c>
      <c r="AA7" s="48">
        <v>167</v>
      </c>
      <c r="AB7" s="48">
        <v>194</v>
      </c>
      <c r="AC7" s="48">
        <v>183</v>
      </c>
      <c r="AD7" s="48">
        <v>198</v>
      </c>
      <c r="AE7" s="48">
        <v>206</v>
      </c>
      <c r="AF7" s="48">
        <v>220</v>
      </c>
      <c r="AG7" s="48">
        <v>186</v>
      </c>
      <c r="AH7" s="48">
        <v>198</v>
      </c>
      <c r="AI7" s="48">
        <v>148</v>
      </c>
      <c r="AJ7" s="49">
        <f t="shared" si="0"/>
        <v>0</v>
      </c>
      <c r="AK7" s="49">
        <f t="shared" si="1"/>
        <v>2183</v>
      </c>
      <c r="AL7" s="49">
        <f t="shared" si="2"/>
        <v>1935</v>
      </c>
      <c r="AM7" s="49">
        <f t="shared" si="3"/>
        <v>4118</v>
      </c>
      <c r="AN7" s="49">
        <f t="shared" si="4"/>
        <v>20</v>
      </c>
      <c r="AO7" s="50">
        <f t="shared" si="5"/>
        <v>205.9</v>
      </c>
    </row>
    <row r="8" spans="1:41" ht="12.75">
      <c r="A8" s="48">
        <v>4</v>
      </c>
      <c r="B8" s="48">
        <v>438</v>
      </c>
      <c r="C8" s="48">
        <v>25982</v>
      </c>
      <c r="D8" s="48" t="s">
        <v>76</v>
      </c>
      <c r="E8" s="48" t="s">
        <v>36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v>216</v>
      </c>
      <c r="Q8" s="48">
        <v>195</v>
      </c>
      <c r="R8" s="48">
        <v>210</v>
      </c>
      <c r="S8" s="48">
        <v>203</v>
      </c>
      <c r="T8" s="48">
        <v>202</v>
      </c>
      <c r="U8" s="48">
        <v>221</v>
      </c>
      <c r="V8" s="48">
        <v>169</v>
      </c>
      <c r="W8" s="48">
        <v>233</v>
      </c>
      <c r="X8" s="48">
        <v>161</v>
      </c>
      <c r="Y8" s="48">
        <v>225</v>
      </c>
      <c r="Z8" s="48">
        <v>165</v>
      </c>
      <c r="AA8" s="48">
        <v>211</v>
      </c>
      <c r="AB8" s="48">
        <v>206</v>
      </c>
      <c r="AC8" s="48">
        <v>257</v>
      </c>
      <c r="AD8" s="48">
        <v>194</v>
      </c>
      <c r="AE8" s="48">
        <v>190</v>
      </c>
      <c r="AF8" s="48">
        <v>163</v>
      </c>
      <c r="AG8" s="48">
        <v>163</v>
      </c>
      <c r="AH8" s="48">
        <v>205</v>
      </c>
      <c r="AI8" s="48">
        <v>188</v>
      </c>
      <c r="AJ8" s="49">
        <f t="shared" si="0"/>
        <v>0</v>
      </c>
      <c r="AK8" s="49">
        <f t="shared" si="1"/>
        <v>2035</v>
      </c>
      <c r="AL8" s="49">
        <f t="shared" si="2"/>
        <v>1942</v>
      </c>
      <c r="AM8" s="49">
        <f t="shared" si="3"/>
        <v>3977</v>
      </c>
      <c r="AN8" s="49">
        <f t="shared" si="4"/>
        <v>20</v>
      </c>
      <c r="AO8" s="50">
        <f t="shared" si="5"/>
        <v>198.85</v>
      </c>
    </row>
    <row r="9" spans="1:41" ht="12.75">
      <c r="A9" s="48">
        <v>5</v>
      </c>
      <c r="B9" s="48">
        <v>666</v>
      </c>
      <c r="C9" s="48">
        <v>3145</v>
      </c>
      <c r="D9" s="48" t="s">
        <v>64</v>
      </c>
      <c r="E9" s="48" t="s">
        <v>65</v>
      </c>
      <c r="F9" s="48">
        <v>145</v>
      </c>
      <c r="G9" s="48">
        <v>184</v>
      </c>
      <c r="H9" s="48">
        <v>176</v>
      </c>
      <c r="I9" s="48">
        <v>196</v>
      </c>
      <c r="J9" s="48">
        <v>186</v>
      </c>
      <c r="K9" s="48">
        <v>187</v>
      </c>
      <c r="L9" s="48">
        <v>256</v>
      </c>
      <c r="M9" s="48">
        <v>197</v>
      </c>
      <c r="N9" s="48">
        <v>185</v>
      </c>
      <c r="O9" s="48">
        <v>258</v>
      </c>
      <c r="P9" s="48">
        <v>209</v>
      </c>
      <c r="Q9" s="48">
        <v>181</v>
      </c>
      <c r="R9" s="48">
        <v>190</v>
      </c>
      <c r="S9" s="48">
        <v>217</v>
      </c>
      <c r="T9" s="48"/>
      <c r="U9" s="48"/>
      <c r="V9" s="48">
        <v>247</v>
      </c>
      <c r="W9" s="48">
        <v>189</v>
      </c>
      <c r="X9" s="48">
        <v>202</v>
      </c>
      <c r="Y9" s="48">
        <v>188</v>
      </c>
      <c r="Z9" s="48">
        <v>221</v>
      </c>
      <c r="AA9" s="48">
        <v>200</v>
      </c>
      <c r="AB9" s="48">
        <v>184</v>
      </c>
      <c r="AC9" s="48">
        <v>178</v>
      </c>
      <c r="AD9" s="48">
        <v>219</v>
      </c>
      <c r="AE9" s="48">
        <v>203</v>
      </c>
      <c r="AF9" s="48">
        <v>212</v>
      </c>
      <c r="AG9" s="48">
        <v>193</v>
      </c>
      <c r="AH9" s="48">
        <v>174</v>
      </c>
      <c r="AI9" s="48">
        <v>169</v>
      </c>
      <c r="AJ9" s="49">
        <f t="shared" si="0"/>
        <v>1970</v>
      </c>
      <c r="AK9" s="49">
        <f t="shared" si="1"/>
        <v>1623</v>
      </c>
      <c r="AL9" s="49">
        <f t="shared" si="2"/>
        <v>1953</v>
      </c>
      <c r="AM9" s="49">
        <f t="shared" si="3"/>
        <v>5546</v>
      </c>
      <c r="AN9" s="49">
        <f t="shared" si="4"/>
        <v>28</v>
      </c>
      <c r="AO9" s="50">
        <f t="shared" si="5"/>
        <v>198.07142857142858</v>
      </c>
    </row>
    <row r="10" spans="1:41" ht="12.75">
      <c r="A10" s="48">
        <v>6</v>
      </c>
      <c r="B10" s="48">
        <v>1531</v>
      </c>
      <c r="C10" s="48">
        <v>4586</v>
      </c>
      <c r="D10" s="48" t="s">
        <v>75</v>
      </c>
      <c r="E10" s="48" t="s">
        <v>36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v>198</v>
      </c>
      <c r="W10" s="48">
        <v>197</v>
      </c>
      <c r="X10" s="48">
        <v>147</v>
      </c>
      <c r="Y10" s="48">
        <v>245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>
        <f t="shared" si="0"/>
        <v>0</v>
      </c>
      <c r="AK10" s="49">
        <f t="shared" si="1"/>
        <v>787</v>
      </c>
      <c r="AL10" s="49">
        <f t="shared" si="2"/>
        <v>0</v>
      </c>
      <c r="AM10" s="49">
        <f t="shared" si="3"/>
        <v>787</v>
      </c>
      <c r="AN10" s="49">
        <f t="shared" si="4"/>
        <v>4</v>
      </c>
      <c r="AO10" s="50">
        <f t="shared" si="5"/>
        <v>196.75</v>
      </c>
    </row>
    <row r="11" spans="1:41" ht="12.75">
      <c r="A11" s="48">
        <v>7</v>
      </c>
      <c r="B11" s="48">
        <v>22</v>
      </c>
      <c r="C11" s="48">
        <v>4320</v>
      </c>
      <c r="D11" s="48" t="s">
        <v>49</v>
      </c>
      <c r="E11" s="48" t="s">
        <v>34</v>
      </c>
      <c r="F11" s="48">
        <v>188</v>
      </c>
      <c r="G11" s="48">
        <v>186</v>
      </c>
      <c r="H11" s="48">
        <v>154</v>
      </c>
      <c r="I11" s="48">
        <v>140</v>
      </c>
      <c r="J11" s="48">
        <v>191</v>
      </c>
      <c r="K11" s="48">
        <v>169</v>
      </c>
      <c r="L11" s="48">
        <v>146</v>
      </c>
      <c r="M11" s="48">
        <v>177</v>
      </c>
      <c r="N11" s="48">
        <v>170</v>
      </c>
      <c r="O11" s="48">
        <v>224</v>
      </c>
      <c r="P11" s="48">
        <v>199</v>
      </c>
      <c r="Q11" s="48">
        <v>181</v>
      </c>
      <c r="R11" s="48">
        <v>164</v>
      </c>
      <c r="S11" s="48">
        <v>258</v>
      </c>
      <c r="T11" s="48">
        <v>191</v>
      </c>
      <c r="U11" s="48">
        <v>201</v>
      </c>
      <c r="V11" s="48">
        <v>188</v>
      </c>
      <c r="W11" s="48">
        <v>189</v>
      </c>
      <c r="X11" s="48">
        <v>233</v>
      </c>
      <c r="Y11" s="48">
        <v>191</v>
      </c>
      <c r="Z11" s="48">
        <v>236</v>
      </c>
      <c r="AA11" s="48">
        <v>170</v>
      </c>
      <c r="AB11" s="48">
        <v>177</v>
      </c>
      <c r="AC11" s="48">
        <v>241</v>
      </c>
      <c r="AD11" s="48">
        <v>233</v>
      </c>
      <c r="AE11" s="48">
        <v>193</v>
      </c>
      <c r="AF11" s="48">
        <v>214</v>
      </c>
      <c r="AG11" s="48">
        <v>202</v>
      </c>
      <c r="AH11" s="48">
        <v>248</v>
      </c>
      <c r="AI11" s="48">
        <v>242</v>
      </c>
      <c r="AJ11" s="49">
        <f t="shared" si="0"/>
        <v>1745</v>
      </c>
      <c r="AK11" s="49">
        <f t="shared" si="1"/>
        <v>1995</v>
      </c>
      <c r="AL11" s="49">
        <f t="shared" si="2"/>
        <v>2156</v>
      </c>
      <c r="AM11" s="49">
        <f t="shared" si="3"/>
        <v>5896</v>
      </c>
      <c r="AN11" s="49">
        <f t="shared" si="4"/>
        <v>30</v>
      </c>
      <c r="AO11" s="50">
        <f t="shared" si="5"/>
        <v>196.53333333333333</v>
      </c>
    </row>
    <row r="12" spans="1:41" ht="12.75">
      <c r="A12" s="48">
        <v>8</v>
      </c>
      <c r="B12" s="48">
        <v>48</v>
      </c>
      <c r="C12" s="48">
        <v>18071</v>
      </c>
      <c r="D12" s="48" t="s">
        <v>73</v>
      </c>
      <c r="E12" s="48" t="s">
        <v>39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204</v>
      </c>
      <c r="Q12" s="48">
        <v>190</v>
      </c>
      <c r="R12" s="48">
        <v>211</v>
      </c>
      <c r="S12" s="48">
        <v>208</v>
      </c>
      <c r="T12" s="48">
        <v>182</v>
      </c>
      <c r="U12" s="48">
        <v>178</v>
      </c>
      <c r="V12" s="48">
        <v>198</v>
      </c>
      <c r="W12" s="48">
        <v>203</v>
      </c>
      <c r="X12" s="48">
        <v>203</v>
      </c>
      <c r="Y12" s="48">
        <v>194</v>
      </c>
      <c r="Z12" s="48">
        <v>145</v>
      </c>
      <c r="AA12" s="48">
        <v>193</v>
      </c>
      <c r="AB12" s="48">
        <v>183</v>
      </c>
      <c r="AC12" s="48">
        <v>183</v>
      </c>
      <c r="AD12" s="48">
        <v>204</v>
      </c>
      <c r="AE12" s="48">
        <v>227</v>
      </c>
      <c r="AF12" s="48">
        <v>194</v>
      </c>
      <c r="AG12" s="48">
        <v>213</v>
      </c>
      <c r="AH12" s="48">
        <v>173</v>
      </c>
      <c r="AI12" s="48">
        <v>192</v>
      </c>
      <c r="AJ12" s="49">
        <f t="shared" si="0"/>
        <v>0</v>
      </c>
      <c r="AK12" s="49">
        <f t="shared" si="1"/>
        <v>1971</v>
      </c>
      <c r="AL12" s="49">
        <f t="shared" si="2"/>
        <v>1907</v>
      </c>
      <c r="AM12" s="49">
        <f t="shared" si="3"/>
        <v>3878</v>
      </c>
      <c r="AN12" s="49">
        <f t="shared" si="4"/>
        <v>20</v>
      </c>
      <c r="AO12" s="50">
        <f t="shared" si="5"/>
        <v>193.9</v>
      </c>
    </row>
    <row r="13" spans="1:41" ht="12.75">
      <c r="A13" s="48">
        <v>9</v>
      </c>
      <c r="B13" s="48">
        <v>1495</v>
      </c>
      <c r="C13" s="48">
        <v>24732</v>
      </c>
      <c r="D13" s="48" t="s">
        <v>51</v>
      </c>
      <c r="E13" s="48" t="s">
        <v>34</v>
      </c>
      <c r="F13" s="48">
        <v>173</v>
      </c>
      <c r="G13" s="48">
        <v>170</v>
      </c>
      <c r="H13" s="48">
        <v>201</v>
      </c>
      <c r="I13" s="48">
        <v>182</v>
      </c>
      <c r="J13" s="48">
        <v>203</v>
      </c>
      <c r="K13" s="48">
        <v>168</v>
      </c>
      <c r="L13" s="48">
        <v>158</v>
      </c>
      <c r="M13" s="48">
        <v>197</v>
      </c>
      <c r="N13" s="48">
        <v>166</v>
      </c>
      <c r="O13" s="48">
        <v>190</v>
      </c>
      <c r="P13" s="48">
        <v>182</v>
      </c>
      <c r="Q13" s="48">
        <v>196</v>
      </c>
      <c r="R13" s="48">
        <v>220</v>
      </c>
      <c r="S13" s="48">
        <v>243</v>
      </c>
      <c r="T13" s="48">
        <v>214</v>
      </c>
      <c r="U13" s="48">
        <v>184</v>
      </c>
      <c r="V13" s="48">
        <v>224</v>
      </c>
      <c r="W13" s="48">
        <v>159</v>
      </c>
      <c r="X13" s="48">
        <v>187</v>
      </c>
      <c r="Y13" s="48">
        <v>203</v>
      </c>
      <c r="Z13" s="48"/>
      <c r="AA13" s="48"/>
      <c r="AB13" s="48">
        <v>226</v>
      </c>
      <c r="AC13" s="48">
        <v>205</v>
      </c>
      <c r="AD13" s="48">
        <v>191</v>
      </c>
      <c r="AE13" s="48">
        <v>150</v>
      </c>
      <c r="AF13" s="48">
        <v>247</v>
      </c>
      <c r="AG13" s="48">
        <v>177</v>
      </c>
      <c r="AH13" s="48">
        <v>200</v>
      </c>
      <c r="AI13" s="48">
        <v>139</v>
      </c>
      <c r="AJ13" s="49">
        <f t="shared" si="0"/>
        <v>1808</v>
      </c>
      <c r="AK13" s="49">
        <f t="shared" si="1"/>
        <v>2012</v>
      </c>
      <c r="AL13" s="49">
        <f t="shared" si="2"/>
        <v>1535</v>
      </c>
      <c r="AM13" s="49">
        <f t="shared" si="3"/>
        <v>5355</v>
      </c>
      <c r="AN13" s="49">
        <f t="shared" si="4"/>
        <v>28</v>
      </c>
      <c r="AO13" s="50">
        <f t="shared" si="5"/>
        <v>191.25</v>
      </c>
    </row>
    <row r="14" spans="1:41" ht="12.75">
      <c r="A14" s="48">
        <v>10</v>
      </c>
      <c r="B14" s="48">
        <v>306</v>
      </c>
      <c r="C14" s="48">
        <v>19825</v>
      </c>
      <c r="D14" s="48" t="s">
        <v>61</v>
      </c>
      <c r="E14" s="48" t="s">
        <v>36</v>
      </c>
      <c r="F14" s="48">
        <v>192</v>
      </c>
      <c r="G14" s="48">
        <v>205</v>
      </c>
      <c r="H14" s="48">
        <v>208</v>
      </c>
      <c r="I14" s="48">
        <v>163</v>
      </c>
      <c r="J14" s="48">
        <v>168</v>
      </c>
      <c r="K14" s="48">
        <v>191</v>
      </c>
      <c r="L14" s="48">
        <v>192</v>
      </c>
      <c r="M14" s="48">
        <v>167</v>
      </c>
      <c r="N14" s="48">
        <v>163</v>
      </c>
      <c r="O14" s="48">
        <v>153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>
        <v>235</v>
      </c>
      <c r="AA14" s="48">
        <v>211</v>
      </c>
      <c r="AB14" s="48"/>
      <c r="AC14" s="48"/>
      <c r="AD14" s="48">
        <v>204</v>
      </c>
      <c r="AE14" s="48">
        <v>181</v>
      </c>
      <c r="AF14" s="48">
        <v>177</v>
      </c>
      <c r="AG14" s="48">
        <v>205</v>
      </c>
      <c r="AH14" s="48">
        <v>183</v>
      </c>
      <c r="AI14" s="48">
        <v>192</v>
      </c>
      <c r="AJ14" s="49">
        <f t="shared" si="0"/>
        <v>1802</v>
      </c>
      <c r="AK14" s="49">
        <f t="shared" si="1"/>
        <v>0</v>
      </c>
      <c r="AL14" s="49">
        <f t="shared" si="2"/>
        <v>1588</v>
      </c>
      <c r="AM14" s="49">
        <f t="shared" si="3"/>
        <v>3390</v>
      </c>
      <c r="AN14" s="49">
        <f t="shared" si="4"/>
        <v>18</v>
      </c>
      <c r="AO14" s="50">
        <f t="shared" si="5"/>
        <v>188.33333333333334</v>
      </c>
    </row>
    <row r="15" spans="1:41" ht="12.75">
      <c r="A15" s="48">
        <v>11</v>
      </c>
      <c r="B15" s="48">
        <v>1181</v>
      </c>
      <c r="C15" s="48">
        <v>21342</v>
      </c>
      <c r="D15" s="48" t="s">
        <v>42</v>
      </c>
      <c r="E15" s="48" t="s">
        <v>39</v>
      </c>
      <c r="F15" s="48">
        <v>198</v>
      </c>
      <c r="G15" s="48">
        <v>190</v>
      </c>
      <c r="H15" s="48">
        <v>151</v>
      </c>
      <c r="I15" s="48">
        <v>169</v>
      </c>
      <c r="J15" s="48">
        <v>169</v>
      </c>
      <c r="K15" s="48">
        <v>201</v>
      </c>
      <c r="L15" s="48">
        <v>246</v>
      </c>
      <c r="M15" s="48">
        <v>199</v>
      </c>
      <c r="N15" s="48">
        <v>157</v>
      </c>
      <c r="O15" s="48">
        <v>200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>
        <f t="shared" si="0"/>
        <v>1880</v>
      </c>
      <c r="AK15" s="49">
        <f t="shared" si="1"/>
        <v>0</v>
      </c>
      <c r="AL15" s="49">
        <f t="shared" si="2"/>
        <v>0</v>
      </c>
      <c r="AM15" s="49">
        <f t="shared" si="3"/>
        <v>1880</v>
      </c>
      <c r="AN15" s="49">
        <f t="shared" si="4"/>
        <v>10</v>
      </c>
      <c r="AO15" s="50">
        <f t="shared" si="5"/>
        <v>188</v>
      </c>
    </row>
    <row r="16" spans="1:41" ht="12.75">
      <c r="A16" s="48">
        <v>12</v>
      </c>
      <c r="B16" s="48">
        <v>947</v>
      </c>
      <c r="C16" s="48">
        <v>4350</v>
      </c>
      <c r="D16" s="48" t="s">
        <v>53</v>
      </c>
      <c r="E16" s="48" t="s">
        <v>34</v>
      </c>
      <c r="F16" s="48"/>
      <c r="G16" s="48"/>
      <c r="H16" s="48">
        <v>122</v>
      </c>
      <c r="I16" s="48">
        <v>191</v>
      </c>
      <c r="J16" s="48">
        <v>198</v>
      </c>
      <c r="K16" s="48">
        <v>170</v>
      </c>
      <c r="L16" s="48">
        <v>162</v>
      </c>
      <c r="M16" s="48">
        <v>169</v>
      </c>
      <c r="N16" s="48">
        <v>171</v>
      </c>
      <c r="O16" s="48">
        <v>223</v>
      </c>
      <c r="P16" s="48">
        <v>149</v>
      </c>
      <c r="Q16" s="48">
        <v>187</v>
      </c>
      <c r="R16" s="48"/>
      <c r="S16" s="48"/>
      <c r="T16" s="48">
        <v>225</v>
      </c>
      <c r="U16" s="48">
        <v>190</v>
      </c>
      <c r="V16" s="48">
        <v>204</v>
      </c>
      <c r="W16" s="48">
        <v>236</v>
      </c>
      <c r="X16" s="48">
        <v>231</v>
      </c>
      <c r="Y16" s="48">
        <v>224</v>
      </c>
      <c r="Z16" s="48">
        <v>157</v>
      </c>
      <c r="AA16" s="48">
        <v>179</v>
      </c>
      <c r="AB16" s="48"/>
      <c r="AC16" s="48"/>
      <c r="AD16" s="48">
        <v>155</v>
      </c>
      <c r="AE16" s="48">
        <v>201</v>
      </c>
      <c r="AF16" s="48">
        <v>170</v>
      </c>
      <c r="AG16" s="48">
        <v>208</v>
      </c>
      <c r="AH16" s="48">
        <v>207</v>
      </c>
      <c r="AI16" s="48">
        <v>181</v>
      </c>
      <c r="AJ16" s="49">
        <f t="shared" si="0"/>
        <v>1406</v>
      </c>
      <c r="AK16" s="49">
        <f t="shared" si="1"/>
        <v>1646</v>
      </c>
      <c r="AL16" s="49">
        <f t="shared" si="2"/>
        <v>1458</v>
      </c>
      <c r="AM16" s="49">
        <f t="shared" si="3"/>
        <v>4510</v>
      </c>
      <c r="AN16" s="49">
        <f t="shared" si="4"/>
        <v>24</v>
      </c>
      <c r="AO16" s="50">
        <f t="shared" si="5"/>
        <v>187.91666666666666</v>
      </c>
    </row>
    <row r="17" spans="1:41" ht="12.75">
      <c r="A17" s="48">
        <v>13</v>
      </c>
      <c r="B17" s="48">
        <v>1353</v>
      </c>
      <c r="C17" s="48">
        <v>21193</v>
      </c>
      <c r="D17" s="48" t="s">
        <v>47</v>
      </c>
      <c r="E17" s="48" t="s">
        <v>44</v>
      </c>
      <c r="F17" s="48">
        <v>180</v>
      </c>
      <c r="G17" s="48">
        <v>198</v>
      </c>
      <c r="H17" s="48">
        <v>188</v>
      </c>
      <c r="I17" s="48">
        <v>221</v>
      </c>
      <c r="J17" s="48">
        <v>179</v>
      </c>
      <c r="K17" s="48">
        <v>205</v>
      </c>
      <c r="L17" s="48">
        <v>172</v>
      </c>
      <c r="M17" s="48">
        <v>162</v>
      </c>
      <c r="N17" s="48"/>
      <c r="O17" s="48"/>
      <c r="P17" s="48"/>
      <c r="Q17" s="48"/>
      <c r="R17" s="48">
        <v>198</v>
      </c>
      <c r="S17" s="48">
        <v>157</v>
      </c>
      <c r="T17" s="48">
        <v>152</v>
      </c>
      <c r="U17" s="48">
        <v>210</v>
      </c>
      <c r="V17" s="48">
        <v>191</v>
      </c>
      <c r="W17" s="48">
        <v>174</v>
      </c>
      <c r="X17" s="48">
        <v>190</v>
      </c>
      <c r="Y17" s="48">
        <v>184</v>
      </c>
      <c r="Z17" s="48">
        <v>187</v>
      </c>
      <c r="AA17" s="48">
        <v>204</v>
      </c>
      <c r="AB17" s="48">
        <v>231</v>
      </c>
      <c r="AC17" s="48">
        <v>188</v>
      </c>
      <c r="AD17" s="48"/>
      <c r="AE17" s="48"/>
      <c r="AF17" s="48">
        <v>213</v>
      </c>
      <c r="AG17" s="48">
        <v>138</v>
      </c>
      <c r="AH17" s="48">
        <v>220</v>
      </c>
      <c r="AI17" s="48">
        <v>167</v>
      </c>
      <c r="AJ17" s="49">
        <f t="shared" si="0"/>
        <v>1505</v>
      </c>
      <c r="AK17" s="49">
        <f t="shared" si="1"/>
        <v>1456</v>
      </c>
      <c r="AL17" s="49">
        <f t="shared" si="2"/>
        <v>1548</v>
      </c>
      <c r="AM17" s="49">
        <f t="shared" si="3"/>
        <v>4509</v>
      </c>
      <c r="AN17" s="49">
        <f t="shared" si="4"/>
        <v>24</v>
      </c>
      <c r="AO17" s="50">
        <f t="shared" si="5"/>
        <v>187.875</v>
      </c>
    </row>
    <row r="18" spans="1:41" ht="12.75">
      <c r="A18" s="48">
        <v>14</v>
      </c>
      <c r="B18" s="48">
        <v>1362</v>
      </c>
      <c r="C18" s="48">
        <v>3200</v>
      </c>
      <c r="D18" s="48" t="s">
        <v>46</v>
      </c>
      <c r="E18" s="48" t="s">
        <v>44</v>
      </c>
      <c r="F18" s="48"/>
      <c r="G18" s="48"/>
      <c r="H18" s="48">
        <v>201</v>
      </c>
      <c r="I18" s="48">
        <v>209</v>
      </c>
      <c r="J18" s="48">
        <v>210</v>
      </c>
      <c r="K18" s="48">
        <v>159</v>
      </c>
      <c r="L18" s="48">
        <v>169</v>
      </c>
      <c r="M18" s="48">
        <v>194</v>
      </c>
      <c r="N18" s="48">
        <v>210</v>
      </c>
      <c r="O18" s="48">
        <v>161</v>
      </c>
      <c r="P18" s="48">
        <v>160</v>
      </c>
      <c r="Q18" s="48">
        <v>158</v>
      </c>
      <c r="R18" s="48"/>
      <c r="S18" s="48"/>
      <c r="T18" s="48">
        <v>199</v>
      </c>
      <c r="U18" s="48">
        <v>167</v>
      </c>
      <c r="V18" s="48">
        <v>195</v>
      </c>
      <c r="W18" s="48">
        <v>155</v>
      </c>
      <c r="X18" s="48">
        <v>178</v>
      </c>
      <c r="Y18" s="48">
        <v>178</v>
      </c>
      <c r="Z18" s="48"/>
      <c r="AA18" s="48"/>
      <c r="AB18" s="48">
        <v>176</v>
      </c>
      <c r="AC18" s="48">
        <v>179</v>
      </c>
      <c r="AD18" s="48">
        <v>160</v>
      </c>
      <c r="AE18" s="48">
        <v>216</v>
      </c>
      <c r="AF18" s="48">
        <v>248</v>
      </c>
      <c r="AG18" s="48">
        <v>191</v>
      </c>
      <c r="AH18" s="48">
        <v>171</v>
      </c>
      <c r="AI18" s="48">
        <v>243</v>
      </c>
      <c r="AJ18" s="49">
        <f t="shared" si="0"/>
        <v>1513</v>
      </c>
      <c r="AK18" s="49">
        <f t="shared" si="1"/>
        <v>1390</v>
      </c>
      <c r="AL18" s="49">
        <f t="shared" si="2"/>
        <v>1584</v>
      </c>
      <c r="AM18" s="49">
        <f t="shared" si="3"/>
        <v>4487</v>
      </c>
      <c r="AN18" s="49">
        <f t="shared" si="4"/>
        <v>24</v>
      </c>
      <c r="AO18" s="50">
        <f t="shared" si="5"/>
        <v>186.95833333333334</v>
      </c>
    </row>
    <row r="19" spans="1:41" ht="12.75">
      <c r="A19" s="48">
        <v>15</v>
      </c>
      <c r="B19" s="48">
        <v>1343</v>
      </c>
      <c r="C19" s="48">
        <v>19814</v>
      </c>
      <c r="D19" s="48" t="s">
        <v>48</v>
      </c>
      <c r="E19" s="48" t="s">
        <v>44</v>
      </c>
      <c r="F19" s="48">
        <v>205</v>
      </c>
      <c r="G19" s="48">
        <v>149</v>
      </c>
      <c r="H19" s="48">
        <v>165</v>
      </c>
      <c r="I19" s="48">
        <v>223</v>
      </c>
      <c r="J19" s="48"/>
      <c r="K19" s="48"/>
      <c r="L19" s="48">
        <v>204</v>
      </c>
      <c r="M19" s="48">
        <v>181</v>
      </c>
      <c r="N19" s="48">
        <v>183</v>
      </c>
      <c r="O19" s="48">
        <v>200</v>
      </c>
      <c r="P19" s="48">
        <v>143</v>
      </c>
      <c r="Q19" s="48">
        <v>201</v>
      </c>
      <c r="R19" s="48">
        <v>173</v>
      </c>
      <c r="S19" s="48">
        <v>246</v>
      </c>
      <c r="T19" s="48"/>
      <c r="U19" s="48"/>
      <c r="V19" s="48">
        <v>179</v>
      </c>
      <c r="W19" s="48">
        <v>202</v>
      </c>
      <c r="X19" s="48">
        <v>198</v>
      </c>
      <c r="Y19" s="48">
        <v>175</v>
      </c>
      <c r="Z19" s="48">
        <v>159</v>
      </c>
      <c r="AA19" s="48">
        <v>152</v>
      </c>
      <c r="AB19" s="48"/>
      <c r="AC19" s="48"/>
      <c r="AD19" s="48">
        <v>235</v>
      </c>
      <c r="AE19" s="48">
        <v>187</v>
      </c>
      <c r="AF19" s="48">
        <v>192</v>
      </c>
      <c r="AG19" s="48">
        <v>170</v>
      </c>
      <c r="AH19" s="48">
        <v>180</v>
      </c>
      <c r="AI19" s="48">
        <v>184</v>
      </c>
      <c r="AJ19" s="49">
        <f t="shared" si="0"/>
        <v>1510</v>
      </c>
      <c r="AK19" s="49">
        <f t="shared" si="1"/>
        <v>1517</v>
      </c>
      <c r="AL19" s="49">
        <f t="shared" si="2"/>
        <v>1459</v>
      </c>
      <c r="AM19" s="49">
        <f t="shared" si="3"/>
        <v>4486</v>
      </c>
      <c r="AN19" s="49">
        <f t="shared" si="4"/>
        <v>24</v>
      </c>
      <c r="AO19" s="50">
        <f t="shared" si="5"/>
        <v>186.91666666666666</v>
      </c>
    </row>
    <row r="20" spans="1:41" ht="12.75">
      <c r="A20" s="48">
        <v>16</v>
      </c>
      <c r="B20" s="48">
        <v>1264</v>
      </c>
      <c r="C20" s="48">
        <v>18205</v>
      </c>
      <c r="D20" s="48" t="s">
        <v>54</v>
      </c>
      <c r="E20" s="48" t="s">
        <v>35</v>
      </c>
      <c r="F20" s="48">
        <v>211</v>
      </c>
      <c r="G20" s="48">
        <v>213</v>
      </c>
      <c r="H20" s="48">
        <v>193</v>
      </c>
      <c r="I20" s="48">
        <v>191</v>
      </c>
      <c r="J20" s="48">
        <v>147</v>
      </c>
      <c r="K20" s="48">
        <v>171</v>
      </c>
      <c r="L20" s="48">
        <v>203</v>
      </c>
      <c r="M20" s="48">
        <v>184</v>
      </c>
      <c r="N20" s="48">
        <v>176</v>
      </c>
      <c r="O20" s="48">
        <v>197</v>
      </c>
      <c r="P20" s="48">
        <v>191</v>
      </c>
      <c r="Q20" s="48">
        <v>171</v>
      </c>
      <c r="R20" s="48">
        <v>161</v>
      </c>
      <c r="S20" s="48">
        <v>169</v>
      </c>
      <c r="T20" s="48">
        <v>159</v>
      </c>
      <c r="U20" s="48">
        <v>136</v>
      </c>
      <c r="V20" s="48">
        <v>199</v>
      </c>
      <c r="W20" s="48">
        <v>202</v>
      </c>
      <c r="X20" s="48">
        <v>153</v>
      </c>
      <c r="Y20" s="48">
        <v>182</v>
      </c>
      <c r="Z20" s="48">
        <v>136</v>
      </c>
      <c r="AA20" s="48">
        <v>168</v>
      </c>
      <c r="AB20" s="48">
        <v>175</v>
      </c>
      <c r="AC20" s="48">
        <v>189</v>
      </c>
      <c r="AD20" s="48">
        <v>244</v>
      </c>
      <c r="AE20" s="48">
        <v>223</v>
      </c>
      <c r="AF20" s="48">
        <v>202</v>
      </c>
      <c r="AG20" s="48">
        <v>245</v>
      </c>
      <c r="AH20" s="48">
        <v>188</v>
      </c>
      <c r="AI20" s="48">
        <v>226</v>
      </c>
      <c r="AJ20" s="49">
        <f t="shared" si="0"/>
        <v>1886</v>
      </c>
      <c r="AK20" s="49">
        <f t="shared" si="1"/>
        <v>1723</v>
      </c>
      <c r="AL20" s="49">
        <f t="shared" si="2"/>
        <v>1996</v>
      </c>
      <c r="AM20" s="49">
        <f t="shared" si="3"/>
        <v>5605</v>
      </c>
      <c r="AN20" s="49">
        <f t="shared" si="4"/>
        <v>30</v>
      </c>
      <c r="AO20" s="50">
        <f t="shared" si="5"/>
        <v>186.83333333333334</v>
      </c>
    </row>
    <row r="21" spans="1:41" ht="12.75">
      <c r="A21" s="48">
        <v>17</v>
      </c>
      <c r="B21" s="48">
        <v>1508</v>
      </c>
      <c r="C21" s="48">
        <v>4574</v>
      </c>
      <c r="D21" s="48" t="s">
        <v>56</v>
      </c>
      <c r="E21" s="48" t="s">
        <v>35</v>
      </c>
      <c r="F21" s="48">
        <v>205</v>
      </c>
      <c r="G21" s="48">
        <v>258</v>
      </c>
      <c r="H21" s="48">
        <v>232</v>
      </c>
      <c r="I21" s="48">
        <v>168</v>
      </c>
      <c r="J21" s="48">
        <v>165</v>
      </c>
      <c r="K21" s="48">
        <v>136</v>
      </c>
      <c r="L21" s="48">
        <v>181</v>
      </c>
      <c r="M21" s="48">
        <v>190</v>
      </c>
      <c r="N21" s="48">
        <v>159</v>
      </c>
      <c r="O21" s="48">
        <v>149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>
        <v>210</v>
      </c>
      <c r="AA21" s="48">
        <v>217</v>
      </c>
      <c r="AB21" s="48">
        <v>207</v>
      </c>
      <c r="AC21" s="48">
        <v>176</v>
      </c>
      <c r="AD21" s="48">
        <v>212</v>
      </c>
      <c r="AE21" s="48">
        <v>160</v>
      </c>
      <c r="AF21" s="48">
        <v>180</v>
      </c>
      <c r="AG21" s="48">
        <v>157</v>
      </c>
      <c r="AH21" s="48">
        <v>211</v>
      </c>
      <c r="AI21" s="48">
        <v>154</v>
      </c>
      <c r="AJ21" s="49">
        <f t="shared" si="0"/>
        <v>1843</v>
      </c>
      <c r="AK21" s="49">
        <f t="shared" si="1"/>
        <v>0</v>
      </c>
      <c r="AL21" s="49">
        <f t="shared" si="2"/>
        <v>1884</v>
      </c>
      <c r="AM21" s="49">
        <f t="shared" si="3"/>
        <v>3727</v>
      </c>
      <c r="AN21" s="49">
        <f t="shared" si="4"/>
        <v>20</v>
      </c>
      <c r="AO21" s="50">
        <f t="shared" si="5"/>
        <v>186.35</v>
      </c>
    </row>
    <row r="22" spans="1:41" ht="12.75">
      <c r="A22" s="48">
        <v>18</v>
      </c>
      <c r="B22" s="48">
        <v>170</v>
      </c>
      <c r="C22" s="48">
        <v>15730</v>
      </c>
      <c r="D22" s="48" t="s">
        <v>40</v>
      </c>
      <c r="E22" s="48" t="s">
        <v>39</v>
      </c>
      <c r="F22" s="48">
        <v>169</v>
      </c>
      <c r="G22" s="48">
        <v>198</v>
      </c>
      <c r="H22" s="48">
        <v>146</v>
      </c>
      <c r="I22" s="48">
        <v>189</v>
      </c>
      <c r="J22" s="48">
        <v>149</v>
      </c>
      <c r="K22" s="48">
        <v>195</v>
      </c>
      <c r="L22" s="48">
        <v>143</v>
      </c>
      <c r="M22" s="48">
        <v>166</v>
      </c>
      <c r="N22" s="48">
        <v>173</v>
      </c>
      <c r="O22" s="48">
        <v>155</v>
      </c>
      <c r="P22" s="48">
        <v>162</v>
      </c>
      <c r="Q22" s="48">
        <v>178</v>
      </c>
      <c r="R22" s="48">
        <v>188</v>
      </c>
      <c r="S22" s="48">
        <v>244</v>
      </c>
      <c r="T22" s="48">
        <v>195</v>
      </c>
      <c r="U22" s="48">
        <v>206</v>
      </c>
      <c r="V22" s="48">
        <v>203</v>
      </c>
      <c r="W22" s="48">
        <v>170</v>
      </c>
      <c r="X22" s="48">
        <v>217</v>
      </c>
      <c r="Y22" s="48">
        <v>137</v>
      </c>
      <c r="Z22" s="48">
        <v>192</v>
      </c>
      <c r="AA22" s="48">
        <v>212</v>
      </c>
      <c r="AB22" s="48">
        <v>278</v>
      </c>
      <c r="AC22" s="48">
        <v>193</v>
      </c>
      <c r="AD22" s="48">
        <v>181</v>
      </c>
      <c r="AE22" s="48">
        <v>188</v>
      </c>
      <c r="AF22" s="48">
        <v>170</v>
      </c>
      <c r="AG22" s="48">
        <v>180</v>
      </c>
      <c r="AH22" s="48">
        <v>191</v>
      </c>
      <c r="AI22" s="48">
        <v>181</v>
      </c>
      <c r="AJ22" s="49">
        <f t="shared" si="0"/>
        <v>1683</v>
      </c>
      <c r="AK22" s="49">
        <f t="shared" si="1"/>
        <v>1900</v>
      </c>
      <c r="AL22" s="49">
        <f t="shared" si="2"/>
        <v>1966</v>
      </c>
      <c r="AM22" s="49">
        <f t="shared" si="3"/>
        <v>5549</v>
      </c>
      <c r="AN22" s="49">
        <f t="shared" si="4"/>
        <v>30</v>
      </c>
      <c r="AO22" s="50">
        <f t="shared" si="5"/>
        <v>184.96666666666667</v>
      </c>
    </row>
    <row r="23" spans="1:41" ht="12.75">
      <c r="A23" s="48">
        <v>19</v>
      </c>
      <c r="B23" s="48">
        <v>1344</v>
      </c>
      <c r="C23" s="48">
        <v>18028</v>
      </c>
      <c r="D23" s="48" t="s">
        <v>45</v>
      </c>
      <c r="E23" s="48" t="s">
        <v>44</v>
      </c>
      <c r="F23" s="48">
        <v>184</v>
      </c>
      <c r="G23" s="48">
        <v>148</v>
      </c>
      <c r="H23" s="48"/>
      <c r="I23" s="48"/>
      <c r="J23" s="48">
        <v>177</v>
      </c>
      <c r="K23" s="48">
        <v>210</v>
      </c>
      <c r="L23" s="48">
        <v>182</v>
      </c>
      <c r="M23" s="48">
        <v>197</v>
      </c>
      <c r="N23" s="48">
        <v>163</v>
      </c>
      <c r="O23" s="48">
        <v>191</v>
      </c>
      <c r="P23" s="48">
        <v>195</v>
      </c>
      <c r="Q23" s="48">
        <v>213</v>
      </c>
      <c r="R23" s="48">
        <v>196</v>
      </c>
      <c r="S23" s="48">
        <v>188</v>
      </c>
      <c r="T23" s="48">
        <v>170</v>
      </c>
      <c r="U23" s="48">
        <v>168</v>
      </c>
      <c r="V23" s="48"/>
      <c r="W23" s="48"/>
      <c r="X23" s="48">
        <v>188</v>
      </c>
      <c r="Y23" s="48">
        <v>172</v>
      </c>
      <c r="Z23" s="48">
        <v>161</v>
      </c>
      <c r="AA23" s="48">
        <v>186</v>
      </c>
      <c r="AB23" s="48">
        <v>185</v>
      </c>
      <c r="AC23" s="48">
        <v>186</v>
      </c>
      <c r="AD23" s="48">
        <v>172</v>
      </c>
      <c r="AE23" s="48">
        <v>206</v>
      </c>
      <c r="AF23" s="48">
        <v>169</v>
      </c>
      <c r="AG23" s="48">
        <v>180</v>
      </c>
      <c r="AH23" s="48"/>
      <c r="AI23" s="48"/>
      <c r="AJ23" s="49">
        <f t="shared" si="0"/>
        <v>1452</v>
      </c>
      <c r="AK23" s="49">
        <f t="shared" si="1"/>
        <v>1490</v>
      </c>
      <c r="AL23" s="49">
        <f t="shared" si="2"/>
        <v>1445</v>
      </c>
      <c r="AM23" s="49">
        <f t="shared" si="3"/>
        <v>4387</v>
      </c>
      <c r="AN23" s="49">
        <f t="shared" si="4"/>
        <v>24</v>
      </c>
      <c r="AO23" s="50">
        <f t="shared" si="5"/>
        <v>182.79166666666666</v>
      </c>
    </row>
    <row r="24" spans="1:41" ht="12.75">
      <c r="A24" s="48">
        <v>20</v>
      </c>
      <c r="B24" s="48">
        <v>1038</v>
      </c>
      <c r="C24" s="48">
        <v>4346</v>
      </c>
      <c r="D24" s="48" t="s">
        <v>69</v>
      </c>
      <c r="E24" s="48" t="s">
        <v>65</v>
      </c>
      <c r="F24" s="48">
        <v>122</v>
      </c>
      <c r="G24" s="48">
        <v>187</v>
      </c>
      <c r="H24" s="48"/>
      <c r="I24" s="48"/>
      <c r="J24" s="48">
        <v>152</v>
      </c>
      <c r="K24" s="48">
        <v>174</v>
      </c>
      <c r="L24" s="48">
        <v>168</v>
      </c>
      <c r="M24" s="48">
        <v>146</v>
      </c>
      <c r="N24" s="48"/>
      <c r="O24" s="48"/>
      <c r="P24" s="48"/>
      <c r="Q24" s="48"/>
      <c r="R24" s="48">
        <v>175</v>
      </c>
      <c r="S24" s="48">
        <v>205</v>
      </c>
      <c r="T24" s="48">
        <v>176</v>
      </c>
      <c r="U24" s="48">
        <v>183</v>
      </c>
      <c r="V24" s="48">
        <v>195</v>
      </c>
      <c r="W24" s="48">
        <v>171</v>
      </c>
      <c r="X24" s="48">
        <v>204</v>
      </c>
      <c r="Y24" s="48">
        <v>193</v>
      </c>
      <c r="Z24" s="48">
        <v>165</v>
      </c>
      <c r="AA24" s="48">
        <v>178</v>
      </c>
      <c r="AB24" s="48">
        <v>202</v>
      </c>
      <c r="AC24" s="48">
        <v>185</v>
      </c>
      <c r="AD24" s="48">
        <v>164</v>
      </c>
      <c r="AE24" s="48">
        <v>191</v>
      </c>
      <c r="AF24" s="48">
        <v>225</v>
      </c>
      <c r="AG24" s="48">
        <v>192</v>
      </c>
      <c r="AH24" s="48">
        <v>187</v>
      </c>
      <c r="AI24" s="48">
        <v>203</v>
      </c>
      <c r="AJ24" s="49">
        <f t="shared" si="0"/>
        <v>949</v>
      </c>
      <c r="AK24" s="49">
        <f t="shared" si="1"/>
        <v>1502</v>
      </c>
      <c r="AL24" s="49">
        <f t="shared" si="2"/>
        <v>1892</v>
      </c>
      <c r="AM24" s="49">
        <f t="shared" si="3"/>
        <v>4343</v>
      </c>
      <c r="AN24" s="49">
        <f t="shared" si="4"/>
        <v>24</v>
      </c>
      <c r="AO24" s="50">
        <f t="shared" si="5"/>
        <v>180.95833333333334</v>
      </c>
    </row>
    <row r="25" spans="1:41" ht="12.75">
      <c r="A25" s="48">
        <v>21</v>
      </c>
      <c r="B25" s="48">
        <v>1346</v>
      </c>
      <c r="C25" s="48">
        <v>24727</v>
      </c>
      <c r="D25" s="48" t="s">
        <v>43</v>
      </c>
      <c r="E25" s="48" t="s">
        <v>44</v>
      </c>
      <c r="F25" s="48">
        <v>160</v>
      </c>
      <c r="G25" s="48">
        <v>184</v>
      </c>
      <c r="H25" s="48">
        <v>148</v>
      </c>
      <c r="I25" s="48">
        <v>224</v>
      </c>
      <c r="J25" s="48">
        <v>182</v>
      </c>
      <c r="K25" s="48">
        <v>214</v>
      </c>
      <c r="L25" s="48"/>
      <c r="M25" s="48"/>
      <c r="N25" s="48">
        <v>192</v>
      </c>
      <c r="O25" s="48">
        <v>151</v>
      </c>
      <c r="P25" s="48">
        <v>181</v>
      </c>
      <c r="Q25" s="48">
        <v>186</v>
      </c>
      <c r="R25" s="48">
        <v>167</v>
      </c>
      <c r="S25" s="48">
        <v>188</v>
      </c>
      <c r="T25" s="48">
        <v>172</v>
      </c>
      <c r="U25" s="48">
        <v>203</v>
      </c>
      <c r="V25" s="48">
        <v>148</v>
      </c>
      <c r="W25" s="48">
        <v>183</v>
      </c>
      <c r="X25" s="48"/>
      <c r="Y25" s="48"/>
      <c r="Z25" s="48">
        <v>180</v>
      </c>
      <c r="AA25" s="48">
        <v>183</v>
      </c>
      <c r="AB25" s="48">
        <v>158</v>
      </c>
      <c r="AC25" s="48">
        <v>185</v>
      </c>
      <c r="AD25" s="48">
        <v>210</v>
      </c>
      <c r="AE25" s="48">
        <v>171</v>
      </c>
      <c r="AF25" s="48"/>
      <c r="AG25" s="48"/>
      <c r="AH25" s="48">
        <v>184</v>
      </c>
      <c r="AI25" s="48">
        <v>189</v>
      </c>
      <c r="AJ25" s="49">
        <f t="shared" si="0"/>
        <v>1455</v>
      </c>
      <c r="AK25" s="49">
        <f t="shared" si="1"/>
        <v>1428</v>
      </c>
      <c r="AL25" s="49">
        <f t="shared" si="2"/>
        <v>1460</v>
      </c>
      <c r="AM25" s="49">
        <f t="shared" si="3"/>
        <v>4343</v>
      </c>
      <c r="AN25" s="49">
        <f t="shared" si="4"/>
        <v>24</v>
      </c>
      <c r="AO25" s="50">
        <f t="shared" si="5"/>
        <v>180.95833333333334</v>
      </c>
    </row>
    <row r="26" spans="1:41" ht="12.75">
      <c r="A26" s="48">
        <v>22</v>
      </c>
      <c r="B26" s="48">
        <v>667</v>
      </c>
      <c r="C26" s="48">
        <v>3150</v>
      </c>
      <c r="D26" s="48" t="s">
        <v>67</v>
      </c>
      <c r="E26" s="48" t="s">
        <v>65</v>
      </c>
      <c r="F26" s="48">
        <v>144</v>
      </c>
      <c r="G26" s="48">
        <v>158</v>
      </c>
      <c r="H26" s="48"/>
      <c r="I26" s="48"/>
      <c r="J26" s="48">
        <v>192</v>
      </c>
      <c r="K26" s="48">
        <v>224</v>
      </c>
      <c r="L26" s="48">
        <v>242</v>
      </c>
      <c r="M26" s="48">
        <v>182</v>
      </c>
      <c r="N26" s="48">
        <v>144</v>
      </c>
      <c r="O26" s="48">
        <v>178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>
        <v>224</v>
      </c>
      <c r="AA26" s="48">
        <v>156</v>
      </c>
      <c r="AB26" s="48">
        <v>236</v>
      </c>
      <c r="AC26" s="48">
        <v>128</v>
      </c>
      <c r="AD26" s="48">
        <v>168</v>
      </c>
      <c r="AE26" s="48">
        <v>170</v>
      </c>
      <c r="AF26" s="48">
        <v>167</v>
      </c>
      <c r="AG26" s="48">
        <v>182</v>
      </c>
      <c r="AH26" s="48">
        <v>158</v>
      </c>
      <c r="AI26" s="48">
        <v>204</v>
      </c>
      <c r="AJ26" s="49">
        <f t="shared" si="0"/>
        <v>1464</v>
      </c>
      <c r="AK26" s="49">
        <f t="shared" si="1"/>
        <v>0</v>
      </c>
      <c r="AL26" s="49">
        <f t="shared" si="2"/>
        <v>1793</v>
      </c>
      <c r="AM26" s="49">
        <f t="shared" si="3"/>
        <v>3257</v>
      </c>
      <c r="AN26" s="49">
        <f t="shared" si="4"/>
        <v>18</v>
      </c>
      <c r="AO26" s="50">
        <f t="shared" si="5"/>
        <v>180.94444444444446</v>
      </c>
    </row>
    <row r="27" spans="1:41" ht="12.75">
      <c r="A27" s="48">
        <v>23</v>
      </c>
      <c r="B27" s="48">
        <v>949</v>
      </c>
      <c r="C27" s="48">
        <v>4353</v>
      </c>
      <c r="D27" s="48" t="s">
        <v>52</v>
      </c>
      <c r="E27" s="48" t="s">
        <v>34</v>
      </c>
      <c r="F27" s="48">
        <v>151</v>
      </c>
      <c r="G27" s="48">
        <v>168</v>
      </c>
      <c r="H27" s="48">
        <v>160</v>
      </c>
      <c r="I27" s="48">
        <v>152</v>
      </c>
      <c r="J27" s="48"/>
      <c r="K27" s="48"/>
      <c r="L27" s="48">
        <v>165</v>
      </c>
      <c r="M27" s="48">
        <v>165</v>
      </c>
      <c r="N27" s="48"/>
      <c r="O27" s="48"/>
      <c r="P27" s="48"/>
      <c r="Q27" s="48"/>
      <c r="R27" s="48">
        <v>155</v>
      </c>
      <c r="S27" s="48">
        <v>152</v>
      </c>
      <c r="T27" s="48"/>
      <c r="U27" s="48"/>
      <c r="V27" s="48"/>
      <c r="W27" s="48"/>
      <c r="X27" s="48"/>
      <c r="Y27" s="48"/>
      <c r="Z27" s="48">
        <v>223</v>
      </c>
      <c r="AA27" s="48">
        <v>190</v>
      </c>
      <c r="AB27" s="48">
        <v>204</v>
      </c>
      <c r="AC27" s="48">
        <v>181</v>
      </c>
      <c r="AD27" s="48">
        <v>201</v>
      </c>
      <c r="AE27" s="48">
        <v>226</v>
      </c>
      <c r="AF27" s="48">
        <v>206</v>
      </c>
      <c r="AG27" s="48">
        <v>171</v>
      </c>
      <c r="AH27" s="48">
        <v>183</v>
      </c>
      <c r="AI27" s="48">
        <v>178</v>
      </c>
      <c r="AJ27" s="49">
        <f t="shared" si="0"/>
        <v>961</v>
      </c>
      <c r="AK27" s="49">
        <f t="shared" si="1"/>
        <v>307</v>
      </c>
      <c r="AL27" s="49">
        <f t="shared" si="2"/>
        <v>1963</v>
      </c>
      <c r="AM27" s="49">
        <f t="shared" si="3"/>
        <v>3231</v>
      </c>
      <c r="AN27" s="49">
        <f t="shared" si="4"/>
        <v>18</v>
      </c>
      <c r="AO27" s="50">
        <f t="shared" si="5"/>
        <v>179.5</v>
      </c>
    </row>
    <row r="28" spans="1:41" ht="12.75">
      <c r="A28" s="48">
        <v>24</v>
      </c>
      <c r="B28" s="48">
        <v>3</v>
      </c>
      <c r="C28" s="48">
        <v>2892</v>
      </c>
      <c r="D28" s="48" t="s">
        <v>41</v>
      </c>
      <c r="E28" s="48" t="s">
        <v>39</v>
      </c>
      <c r="F28" s="48">
        <v>158</v>
      </c>
      <c r="G28" s="48">
        <v>199</v>
      </c>
      <c r="H28" s="48">
        <v>179</v>
      </c>
      <c r="I28" s="48">
        <v>186</v>
      </c>
      <c r="J28" s="48">
        <v>169</v>
      </c>
      <c r="K28" s="48">
        <v>167</v>
      </c>
      <c r="L28" s="48">
        <v>158</v>
      </c>
      <c r="M28" s="48">
        <v>180</v>
      </c>
      <c r="N28" s="48">
        <v>157</v>
      </c>
      <c r="O28" s="48">
        <v>177</v>
      </c>
      <c r="P28" s="48">
        <v>193</v>
      </c>
      <c r="Q28" s="48">
        <v>202</v>
      </c>
      <c r="R28" s="48">
        <v>196</v>
      </c>
      <c r="S28" s="48">
        <v>199</v>
      </c>
      <c r="T28" s="48">
        <v>172</v>
      </c>
      <c r="U28" s="48">
        <v>235</v>
      </c>
      <c r="V28" s="48">
        <v>167</v>
      </c>
      <c r="W28" s="48">
        <v>171</v>
      </c>
      <c r="X28" s="48">
        <v>157</v>
      </c>
      <c r="Y28" s="48">
        <v>164</v>
      </c>
      <c r="Z28" s="48">
        <v>188</v>
      </c>
      <c r="AA28" s="48">
        <v>174</v>
      </c>
      <c r="AB28" s="48">
        <v>136</v>
      </c>
      <c r="AC28" s="48">
        <v>191</v>
      </c>
      <c r="AD28" s="48">
        <v>171</v>
      </c>
      <c r="AE28" s="48">
        <v>160</v>
      </c>
      <c r="AF28" s="48">
        <v>162</v>
      </c>
      <c r="AG28" s="48">
        <v>168</v>
      </c>
      <c r="AH28" s="48">
        <v>201</v>
      </c>
      <c r="AI28" s="48">
        <v>191</v>
      </c>
      <c r="AJ28" s="49">
        <f t="shared" si="0"/>
        <v>1730</v>
      </c>
      <c r="AK28" s="49">
        <f t="shared" si="1"/>
        <v>1856</v>
      </c>
      <c r="AL28" s="49">
        <f t="shared" si="2"/>
        <v>1742</v>
      </c>
      <c r="AM28" s="49">
        <f t="shared" si="3"/>
        <v>5328</v>
      </c>
      <c r="AN28" s="49">
        <f t="shared" si="4"/>
        <v>30</v>
      </c>
      <c r="AO28" s="50">
        <f t="shared" si="5"/>
        <v>177.6</v>
      </c>
    </row>
    <row r="29" spans="1:41" ht="12.75">
      <c r="A29" s="48">
        <v>25</v>
      </c>
      <c r="B29" s="48">
        <v>1900</v>
      </c>
      <c r="C29" s="48">
        <v>13634</v>
      </c>
      <c r="D29" s="48" t="s">
        <v>50</v>
      </c>
      <c r="E29" s="48" t="s">
        <v>34</v>
      </c>
      <c r="F29" s="48">
        <v>167</v>
      </c>
      <c r="G29" s="48">
        <v>151</v>
      </c>
      <c r="H29" s="48"/>
      <c r="I29" s="48"/>
      <c r="J29" s="48">
        <v>158</v>
      </c>
      <c r="K29" s="48">
        <v>171</v>
      </c>
      <c r="L29" s="48"/>
      <c r="M29" s="48"/>
      <c r="N29" s="48">
        <v>178</v>
      </c>
      <c r="O29" s="48">
        <v>146</v>
      </c>
      <c r="P29" s="48">
        <v>191</v>
      </c>
      <c r="Q29" s="48">
        <v>236</v>
      </c>
      <c r="R29" s="48">
        <v>182</v>
      </c>
      <c r="S29" s="48">
        <v>190</v>
      </c>
      <c r="T29" s="48">
        <v>175</v>
      </c>
      <c r="U29" s="48">
        <v>199</v>
      </c>
      <c r="V29" s="48">
        <v>181</v>
      </c>
      <c r="W29" s="48">
        <v>215</v>
      </c>
      <c r="X29" s="48">
        <v>160</v>
      </c>
      <c r="Y29" s="48">
        <v>213</v>
      </c>
      <c r="Z29" s="48">
        <v>148</v>
      </c>
      <c r="AA29" s="48">
        <v>191</v>
      </c>
      <c r="AB29" s="48">
        <v>129</v>
      </c>
      <c r="AC29" s="48">
        <v>171</v>
      </c>
      <c r="AD29" s="48"/>
      <c r="AE29" s="48"/>
      <c r="AF29" s="48"/>
      <c r="AG29" s="48"/>
      <c r="AH29" s="48"/>
      <c r="AI29" s="48"/>
      <c r="AJ29" s="49">
        <f t="shared" si="0"/>
        <v>971</v>
      </c>
      <c r="AK29" s="49">
        <f t="shared" si="1"/>
        <v>1942</v>
      </c>
      <c r="AL29" s="49">
        <f t="shared" si="2"/>
        <v>639</v>
      </c>
      <c r="AM29" s="49">
        <f t="shared" si="3"/>
        <v>3552</v>
      </c>
      <c r="AN29" s="49">
        <f t="shared" si="4"/>
        <v>20</v>
      </c>
      <c r="AO29" s="50">
        <f t="shared" si="5"/>
        <v>177.6</v>
      </c>
    </row>
    <row r="30" spans="1:41" ht="12.75">
      <c r="A30" s="48">
        <v>26</v>
      </c>
      <c r="B30" s="48">
        <v>1853</v>
      </c>
      <c r="C30" s="48">
        <v>8278</v>
      </c>
      <c r="D30" s="48" t="s">
        <v>57</v>
      </c>
      <c r="E30" s="48" t="s">
        <v>35</v>
      </c>
      <c r="F30" s="48">
        <v>176</v>
      </c>
      <c r="G30" s="48">
        <v>202</v>
      </c>
      <c r="H30" s="48">
        <v>159</v>
      </c>
      <c r="I30" s="48">
        <v>167</v>
      </c>
      <c r="J30" s="48"/>
      <c r="K30" s="48"/>
      <c r="L30" s="48">
        <v>150</v>
      </c>
      <c r="M30" s="48">
        <v>192</v>
      </c>
      <c r="N30" s="48">
        <v>197</v>
      </c>
      <c r="O30" s="48">
        <v>171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>
        <v>156</v>
      </c>
      <c r="AA30" s="48">
        <v>180</v>
      </c>
      <c r="AB30" s="48">
        <v>180</v>
      </c>
      <c r="AC30" s="48">
        <v>174</v>
      </c>
      <c r="AD30" s="48">
        <v>195</v>
      </c>
      <c r="AE30" s="48">
        <v>160</v>
      </c>
      <c r="AF30" s="48">
        <v>173</v>
      </c>
      <c r="AG30" s="48">
        <v>179</v>
      </c>
      <c r="AH30" s="48">
        <v>200</v>
      </c>
      <c r="AI30" s="48">
        <v>180</v>
      </c>
      <c r="AJ30" s="49">
        <f t="shared" si="0"/>
        <v>1414</v>
      </c>
      <c r="AK30" s="49">
        <f t="shared" si="1"/>
        <v>0</v>
      </c>
      <c r="AL30" s="49">
        <f t="shared" si="2"/>
        <v>1777</v>
      </c>
      <c r="AM30" s="49">
        <f t="shared" si="3"/>
        <v>3191</v>
      </c>
      <c r="AN30" s="49">
        <f t="shared" si="4"/>
        <v>18</v>
      </c>
      <c r="AO30" s="50">
        <f t="shared" si="5"/>
        <v>177.27777777777777</v>
      </c>
    </row>
    <row r="31" spans="1:41" ht="12.75">
      <c r="A31" s="48">
        <v>27</v>
      </c>
      <c r="B31" s="48">
        <v>580</v>
      </c>
      <c r="C31" s="48">
        <v>4056</v>
      </c>
      <c r="D31" s="51" t="s">
        <v>74</v>
      </c>
      <c r="E31" s="48" t="s">
        <v>35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>
        <v>189</v>
      </c>
      <c r="Q31" s="51">
        <v>182</v>
      </c>
      <c r="R31" s="51">
        <v>170</v>
      </c>
      <c r="S31" s="51">
        <v>153</v>
      </c>
      <c r="T31" s="51">
        <v>207</v>
      </c>
      <c r="U31" s="51">
        <v>188</v>
      </c>
      <c r="V31" s="51">
        <v>196</v>
      </c>
      <c r="W31" s="51">
        <v>157</v>
      </c>
      <c r="X31" s="51">
        <v>166</v>
      </c>
      <c r="Y31" s="51">
        <v>160</v>
      </c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49">
        <f t="shared" si="0"/>
        <v>0</v>
      </c>
      <c r="AK31" s="49">
        <f t="shared" si="1"/>
        <v>1768</v>
      </c>
      <c r="AL31" s="49">
        <f t="shared" si="2"/>
        <v>0</v>
      </c>
      <c r="AM31" s="49">
        <f t="shared" si="3"/>
        <v>1768</v>
      </c>
      <c r="AN31" s="49">
        <f t="shared" si="4"/>
        <v>10</v>
      </c>
      <c r="AO31" s="50">
        <f t="shared" si="5"/>
        <v>176.8</v>
      </c>
    </row>
    <row r="32" spans="1:41" ht="12.75">
      <c r="A32" s="48">
        <v>28</v>
      </c>
      <c r="B32" s="48">
        <v>116</v>
      </c>
      <c r="C32" s="48">
        <v>2939</v>
      </c>
      <c r="D32" s="48" t="s">
        <v>38</v>
      </c>
      <c r="E32" s="48" t="s">
        <v>39</v>
      </c>
      <c r="F32" s="48">
        <v>210</v>
      </c>
      <c r="G32" s="48">
        <v>175</v>
      </c>
      <c r="H32" s="48">
        <v>157</v>
      </c>
      <c r="I32" s="48">
        <v>204</v>
      </c>
      <c r="J32" s="48">
        <v>178</v>
      </c>
      <c r="K32" s="48">
        <v>154</v>
      </c>
      <c r="L32" s="48">
        <v>188</v>
      </c>
      <c r="M32" s="48">
        <v>167</v>
      </c>
      <c r="N32" s="48">
        <v>158</v>
      </c>
      <c r="O32" s="48">
        <v>159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9">
        <f t="shared" si="0"/>
        <v>1750</v>
      </c>
      <c r="AK32" s="49">
        <f t="shared" si="1"/>
        <v>0</v>
      </c>
      <c r="AL32" s="49">
        <f t="shared" si="2"/>
        <v>0</v>
      </c>
      <c r="AM32" s="49">
        <f t="shared" si="3"/>
        <v>1750</v>
      </c>
      <c r="AN32" s="49">
        <f t="shared" si="4"/>
        <v>10</v>
      </c>
      <c r="AO32" s="50">
        <f t="shared" si="5"/>
        <v>175</v>
      </c>
    </row>
    <row r="33" spans="1:41" ht="12.75">
      <c r="A33" s="48">
        <v>29</v>
      </c>
      <c r="B33" s="48">
        <v>1507</v>
      </c>
      <c r="C33" s="48">
        <v>4573</v>
      </c>
      <c r="D33" s="51" t="s">
        <v>58</v>
      </c>
      <c r="E33" s="48" t="s">
        <v>35</v>
      </c>
      <c r="F33" s="51"/>
      <c r="G33" s="51"/>
      <c r="H33" s="51"/>
      <c r="I33" s="51"/>
      <c r="J33" s="51">
        <v>133</v>
      </c>
      <c r="K33" s="51">
        <v>147</v>
      </c>
      <c r="L33" s="51">
        <v>200</v>
      </c>
      <c r="M33" s="51">
        <v>145</v>
      </c>
      <c r="N33" s="51">
        <v>159</v>
      </c>
      <c r="O33" s="51">
        <v>177</v>
      </c>
      <c r="P33" s="51">
        <v>157</v>
      </c>
      <c r="Q33" s="51">
        <v>174</v>
      </c>
      <c r="R33" s="51">
        <v>138</v>
      </c>
      <c r="S33" s="51">
        <v>194</v>
      </c>
      <c r="T33" s="51">
        <v>170</v>
      </c>
      <c r="U33" s="51">
        <v>210</v>
      </c>
      <c r="V33" s="51">
        <v>149</v>
      </c>
      <c r="W33" s="51">
        <v>144</v>
      </c>
      <c r="X33" s="51">
        <v>169</v>
      </c>
      <c r="Y33" s="51">
        <v>184</v>
      </c>
      <c r="Z33" s="51"/>
      <c r="AA33" s="51"/>
      <c r="AB33" s="51"/>
      <c r="AC33" s="51"/>
      <c r="AD33" s="51"/>
      <c r="AE33" s="51"/>
      <c r="AF33" s="51">
        <v>231</v>
      </c>
      <c r="AG33" s="51">
        <v>183</v>
      </c>
      <c r="AH33" s="51">
        <v>202</v>
      </c>
      <c r="AI33" s="51">
        <v>176</v>
      </c>
      <c r="AJ33" s="49">
        <f t="shared" si="0"/>
        <v>961</v>
      </c>
      <c r="AK33" s="49">
        <f t="shared" si="1"/>
        <v>1689</v>
      </c>
      <c r="AL33" s="49">
        <f t="shared" si="2"/>
        <v>792</v>
      </c>
      <c r="AM33" s="49">
        <f t="shared" si="3"/>
        <v>3442</v>
      </c>
      <c r="AN33" s="49">
        <f t="shared" si="4"/>
        <v>20</v>
      </c>
      <c r="AO33" s="50">
        <f t="shared" si="5"/>
        <v>172.1</v>
      </c>
    </row>
    <row r="34" spans="1:41" ht="12.75">
      <c r="A34" s="48">
        <v>30</v>
      </c>
      <c r="B34" s="48">
        <v>97</v>
      </c>
      <c r="C34" s="48">
        <v>18096</v>
      </c>
      <c r="D34" s="48" t="s">
        <v>63</v>
      </c>
      <c r="E34" s="48" t="s">
        <v>36</v>
      </c>
      <c r="F34" s="48">
        <v>172</v>
      </c>
      <c r="G34" s="48">
        <v>144</v>
      </c>
      <c r="H34" s="48">
        <v>193</v>
      </c>
      <c r="I34" s="48">
        <v>179</v>
      </c>
      <c r="J34" s="48">
        <v>170</v>
      </c>
      <c r="K34" s="48">
        <v>190</v>
      </c>
      <c r="L34" s="48">
        <v>168</v>
      </c>
      <c r="M34" s="48">
        <v>169</v>
      </c>
      <c r="N34" s="48">
        <v>186</v>
      </c>
      <c r="O34" s="48">
        <v>148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9">
        <f t="shared" si="0"/>
        <v>1719</v>
      </c>
      <c r="AK34" s="49">
        <f t="shared" si="1"/>
        <v>0</v>
      </c>
      <c r="AL34" s="49">
        <f t="shared" si="2"/>
        <v>0</v>
      </c>
      <c r="AM34" s="49">
        <f t="shared" si="3"/>
        <v>1719</v>
      </c>
      <c r="AN34" s="49">
        <f t="shared" si="4"/>
        <v>10</v>
      </c>
      <c r="AO34" s="50">
        <f t="shared" si="5"/>
        <v>171.9</v>
      </c>
    </row>
    <row r="35" spans="1:41" ht="12.75">
      <c r="A35" s="48">
        <v>31</v>
      </c>
      <c r="B35" s="48">
        <v>2107</v>
      </c>
      <c r="C35" s="48">
        <v>15827</v>
      </c>
      <c r="D35" s="48" t="s">
        <v>62</v>
      </c>
      <c r="E35" s="48" t="s">
        <v>36</v>
      </c>
      <c r="F35" s="48">
        <v>175</v>
      </c>
      <c r="G35" s="48">
        <v>148</v>
      </c>
      <c r="H35" s="48">
        <v>209</v>
      </c>
      <c r="I35" s="48">
        <v>166</v>
      </c>
      <c r="J35" s="48">
        <v>125</v>
      </c>
      <c r="K35" s="48">
        <v>164</v>
      </c>
      <c r="L35" s="48"/>
      <c r="M35" s="48"/>
      <c r="N35" s="48">
        <v>150</v>
      </c>
      <c r="O35" s="48">
        <v>169</v>
      </c>
      <c r="P35" s="48">
        <v>159</v>
      </c>
      <c r="Q35" s="48">
        <v>131</v>
      </c>
      <c r="R35" s="48">
        <v>162</v>
      </c>
      <c r="S35" s="48">
        <v>178</v>
      </c>
      <c r="T35" s="48">
        <v>157</v>
      </c>
      <c r="U35" s="48">
        <v>222</v>
      </c>
      <c r="V35" s="48">
        <v>169</v>
      </c>
      <c r="W35" s="48">
        <v>184</v>
      </c>
      <c r="X35" s="48">
        <v>189</v>
      </c>
      <c r="Y35" s="48">
        <v>182</v>
      </c>
      <c r="Z35" s="48"/>
      <c r="AA35" s="48"/>
      <c r="AB35" s="48">
        <v>196</v>
      </c>
      <c r="AC35" s="48">
        <v>189</v>
      </c>
      <c r="AD35" s="48">
        <v>166</v>
      </c>
      <c r="AE35" s="48">
        <v>205</v>
      </c>
      <c r="AF35" s="48">
        <v>190</v>
      </c>
      <c r="AG35" s="48">
        <v>162</v>
      </c>
      <c r="AH35" s="48">
        <v>161</v>
      </c>
      <c r="AI35" s="48">
        <v>161</v>
      </c>
      <c r="AJ35" s="49">
        <f t="shared" si="0"/>
        <v>1306</v>
      </c>
      <c r="AK35" s="49">
        <f t="shared" si="1"/>
        <v>1733</v>
      </c>
      <c r="AL35" s="49">
        <f t="shared" si="2"/>
        <v>1430</v>
      </c>
      <c r="AM35" s="49">
        <f t="shared" si="3"/>
        <v>4469</v>
      </c>
      <c r="AN35" s="49">
        <f t="shared" si="4"/>
        <v>26</v>
      </c>
      <c r="AO35" s="50">
        <f t="shared" si="5"/>
        <v>171.8846153846154</v>
      </c>
    </row>
    <row r="36" spans="1:41" ht="12.75">
      <c r="A36" s="48">
        <v>32</v>
      </c>
      <c r="B36" s="48">
        <v>516</v>
      </c>
      <c r="C36" s="48">
        <v>29546</v>
      </c>
      <c r="D36" s="48" t="s">
        <v>68</v>
      </c>
      <c r="E36" s="48" t="s">
        <v>65</v>
      </c>
      <c r="F36" s="48">
        <v>160</v>
      </c>
      <c r="G36" s="48">
        <v>181</v>
      </c>
      <c r="H36" s="48">
        <v>215</v>
      </c>
      <c r="I36" s="48">
        <v>188</v>
      </c>
      <c r="J36" s="48">
        <v>186</v>
      </c>
      <c r="K36" s="48">
        <v>216</v>
      </c>
      <c r="L36" s="48"/>
      <c r="M36" s="48"/>
      <c r="N36" s="48">
        <v>171</v>
      </c>
      <c r="O36" s="48">
        <v>179</v>
      </c>
      <c r="P36" s="48">
        <v>183</v>
      </c>
      <c r="Q36" s="48">
        <v>162</v>
      </c>
      <c r="R36" s="48">
        <v>187</v>
      </c>
      <c r="S36" s="48">
        <v>170</v>
      </c>
      <c r="T36" s="48">
        <v>187</v>
      </c>
      <c r="U36" s="48">
        <v>167</v>
      </c>
      <c r="V36" s="48"/>
      <c r="W36" s="48"/>
      <c r="X36" s="48">
        <v>161</v>
      </c>
      <c r="Y36" s="48">
        <v>153</v>
      </c>
      <c r="Z36" s="48">
        <v>176</v>
      </c>
      <c r="AA36" s="48">
        <v>146</v>
      </c>
      <c r="AB36" s="48">
        <v>165</v>
      </c>
      <c r="AC36" s="48">
        <v>177</v>
      </c>
      <c r="AD36" s="48">
        <v>172</v>
      </c>
      <c r="AE36" s="48">
        <v>206</v>
      </c>
      <c r="AF36" s="48">
        <v>128</v>
      </c>
      <c r="AG36" s="48">
        <v>156</v>
      </c>
      <c r="AH36" s="48">
        <v>143</v>
      </c>
      <c r="AI36" s="48">
        <v>130</v>
      </c>
      <c r="AJ36" s="49">
        <f t="shared" si="0"/>
        <v>1496</v>
      </c>
      <c r="AK36" s="49">
        <f t="shared" si="1"/>
        <v>1370</v>
      </c>
      <c r="AL36" s="49">
        <f t="shared" si="2"/>
        <v>1599</v>
      </c>
      <c r="AM36" s="49">
        <f t="shared" si="3"/>
        <v>4465</v>
      </c>
      <c r="AN36" s="49">
        <f t="shared" si="4"/>
        <v>26</v>
      </c>
      <c r="AO36" s="50">
        <f t="shared" si="5"/>
        <v>171.73076923076923</v>
      </c>
    </row>
    <row r="37" spans="1:41" ht="12.75">
      <c r="A37" s="48">
        <v>33</v>
      </c>
      <c r="B37" s="48">
        <v>1859</v>
      </c>
      <c r="C37" s="48">
        <v>9598</v>
      </c>
      <c r="D37" s="48" t="s">
        <v>55</v>
      </c>
      <c r="E37" s="48" t="s">
        <v>35</v>
      </c>
      <c r="F37" s="48">
        <v>182</v>
      </c>
      <c r="G37" s="48">
        <v>199</v>
      </c>
      <c r="H37" s="48">
        <v>160</v>
      </c>
      <c r="I37" s="48">
        <v>172</v>
      </c>
      <c r="J37" s="48">
        <v>134</v>
      </c>
      <c r="K37" s="48">
        <v>155</v>
      </c>
      <c r="L37" s="48"/>
      <c r="M37" s="48"/>
      <c r="N37" s="48"/>
      <c r="O37" s="48"/>
      <c r="P37" s="48">
        <v>159</v>
      </c>
      <c r="Q37" s="48">
        <v>192</v>
      </c>
      <c r="R37" s="48">
        <v>169</v>
      </c>
      <c r="S37" s="48">
        <v>189</v>
      </c>
      <c r="T37" s="48">
        <v>180</v>
      </c>
      <c r="U37" s="48">
        <v>159</v>
      </c>
      <c r="V37" s="48">
        <v>184</v>
      </c>
      <c r="W37" s="48">
        <v>184</v>
      </c>
      <c r="X37" s="48">
        <v>148</v>
      </c>
      <c r="Y37" s="48">
        <v>203</v>
      </c>
      <c r="Z37" s="48">
        <v>170</v>
      </c>
      <c r="AA37" s="48">
        <v>132</v>
      </c>
      <c r="AB37" s="48">
        <v>172</v>
      </c>
      <c r="AC37" s="48">
        <v>157</v>
      </c>
      <c r="AD37" s="48">
        <v>180</v>
      </c>
      <c r="AE37" s="48">
        <v>139</v>
      </c>
      <c r="AF37" s="48"/>
      <c r="AG37" s="48"/>
      <c r="AH37" s="48"/>
      <c r="AI37" s="48"/>
      <c r="AJ37" s="49">
        <f t="shared" si="0"/>
        <v>1002</v>
      </c>
      <c r="AK37" s="49">
        <f t="shared" si="1"/>
        <v>1767</v>
      </c>
      <c r="AL37" s="49">
        <f t="shared" si="2"/>
        <v>950</v>
      </c>
      <c r="AM37" s="49">
        <f t="shared" si="3"/>
        <v>3719</v>
      </c>
      <c r="AN37" s="49">
        <f t="shared" si="4"/>
        <v>22</v>
      </c>
      <c r="AO37" s="50">
        <f t="shared" si="5"/>
        <v>169.04545454545453</v>
      </c>
    </row>
    <row r="38" spans="1:41" ht="12.75">
      <c r="A38" s="48">
        <v>34</v>
      </c>
      <c r="B38" s="48">
        <v>520</v>
      </c>
      <c r="C38" s="48">
        <v>29550</v>
      </c>
      <c r="D38" s="48" t="s">
        <v>66</v>
      </c>
      <c r="E38" s="48" t="s">
        <v>65</v>
      </c>
      <c r="F38" s="48"/>
      <c r="G38" s="48"/>
      <c r="H38" s="48">
        <v>145</v>
      </c>
      <c r="I38" s="48">
        <v>169</v>
      </c>
      <c r="J38" s="48"/>
      <c r="K38" s="48"/>
      <c r="L38" s="48">
        <v>177</v>
      </c>
      <c r="M38" s="48">
        <v>158</v>
      </c>
      <c r="N38" s="48">
        <v>134</v>
      </c>
      <c r="O38" s="48">
        <v>176</v>
      </c>
      <c r="P38" s="48">
        <v>162</v>
      </c>
      <c r="Q38" s="48">
        <v>170</v>
      </c>
      <c r="R38" s="48">
        <v>191</v>
      </c>
      <c r="S38" s="48">
        <v>190</v>
      </c>
      <c r="T38" s="48">
        <v>162</v>
      </c>
      <c r="U38" s="48">
        <v>168</v>
      </c>
      <c r="V38" s="48">
        <v>176</v>
      </c>
      <c r="W38" s="48">
        <v>178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>
        <f t="shared" si="0"/>
        <v>959</v>
      </c>
      <c r="AK38" s="49">
        <f t="shared" si="1"/>
        <v>1397</v>
      </c>
      <c r="AL38" s="49">
        <f t="shared" si="2"/>
        <v>0</v>
      </c>
      <c r="AM38" s="49">
        <f t="shared" si="3"/>
        <v>2356</v>
      </c>
      <c r="AN38" s="49">
        <f t="shared" si="4"/>
        <v>14</v>
      </c>
      <c r="AO38" s="50">
        <f t="shared" si="5"/>
        <v>168.28571428571428</v>
      </c>
    </row>
    <row r="39" spans="1:41" ht="12.75">
      <c r="A39" s="48">
        <v>35</v>
      </c>
      <c r="B39" s="48">
        <v>716</v>
      </c>
      <c r="C39" s="48">
        <v>30183</v>
      </c>
      <c r="D39" s="48" t="s">
        <v>70</v>
      </c>
      <c r="E39" s="48" t="s">
        <v>65</v>
      </c>
      <c r="F39" s="48"/>
      <c r="G39" s="48"/>
      <c r="H39" s="48">
        <v>147</v>
      </c>
      <c r="I39" s="48">
        <v>140</v>
      </c>
      <c r="J39" s="48"/>
      <c r="K39" s="48"/>
      <c r="L39" s="48"/>
      <c r="M39" s="48"/>
      <c r="N39" s="48"/>
      <c r="O39" s="48"/>
      <c r="P39" s="48">
        <v>170</v>
      </c>
      <c r="Q39" s="48">
        <v>163</v>
      </c>
      <c r="R39" s="48"/>
      <c r="S39" s="48"/>
      <c r="T39" s="48">
        <v>140</v>
      </c>
      <c r="U39" s="48">
        <v>179</v>
      </c>
      <c r="V39" s="48">
        <v>206</v>
      </c>
      <c r="W39" s="48">
        <v>186</v>
      </c>
      <c r="X39" s="48">
        <v>198</v>
      </c>
      <c r="Y39" s="48">
        <v>146</v>
      </c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>
        <f t="shared" si="0"/>
        <v>287</v>
      </c>
      <c r="AK39" s="49">
        <f t="shared" si="1"/>
        <v>1388</v>
      </c>
      <c r="AL39" s="49">
        <f t="shared" si="2"/>
        <v>0</v>
      </c>
      <c r="AM39" s="49">
        <f t="shared" si="3"/>
        <v>1675</v>
      </c>
      <c r="AN39" s="49">
        <f t="shared" si="4"/>
        <v>10</v>
      </c>
      <c r="AO39" s="50">
        <f t="shared" si="5"/>
        <v>167.5</v>
      </c>
    </row>
    <row r="40" spans="1:41" ht="12.75">
      <c r="A40" s="48">
        <v>36</v>
      </c>
      <c r="B40" s="48">
        <v>91</v>
      </c>
      <c r="C40" s="48">
        <v>18106</v>
      </c>
      <c r="D40" s="48" t="s">
        <v>59</v>
      </c>
      <c r="E40" s="48" t="s">
        <v>36</v>
      </c>
      <c r="F40" s="48">
        <v>169</v>
      </c>
      <c r="G40" s="48">
        <v>167</v>
      </c>
      <c r="H40" s="48">
        <v>157</v>
      </c>
      <c r="I40" s="48">
        <v>168</v>
      </c>
      <c r="J40" s="48">
        <v>141</v>
      </c>
      <c r="K40" s="48">
        <v>166</v>
      </c>
      <c r="L40" s="48">
        <v>139</v>
      </c>
      <c r="M40" s="48">
        <v>168</v>
      </c>
      <c r="N40" s="48"/>
      <c r="O40" s="48"/>
      <c r="P40" s="48">
        <v>183</v>
      </c>
      <c r="Q40" s="48">
        <v>185</v>
      </c>
      <c r="R40" s="48">
        <v>143</v>
      </c>
      <c r="S40" s="48">
        <v>176</v>
      </c>
      <c r="T40" s="48">
        <v>161</v>
      </c>
      <c r="U40" s="48">
        <v>168</v>
      </c>
      <c r="V40" s="48"/>
      <c r="W40" s="48"/>
      <c r="X40" s="48"/>
      <c r="Y40" s="48"/>
      <c r="Z40" s="48">
        <v>186</v>
      </c>
      <c r="AA40" s="48">
        <v>205</v>
      </c>
      <c r="AB40" s="48">
        <v>174</v>
      </c>
      <c r="AC40" s="48">
        <v>151</v>
      </c>
      <c r="AD40" s="48"/>
      <c r="AE40" s="48"/>
      <c r="AF40" s="48"/>
      <c r="AG40" s="48"/>
      <c r="AH40" s="48"/>
      <c r="AI40" s="48"/>
      <c r="AJ40" s="49">
        <f t="shared" si="0"/>
        <v>1275</v>
      </c>
      <c r="AK40" s="49">
        <f t="shared" si="1"/>
        <v>1016</v>
      </c>
      <c r="AL40" s="49">
        <f t="shared" si="2"/>
        <v>716</v>
      </c>
      <c r="AM40" s="49">
        <f t="shared" si="3"/>
        <v>3007</v>
      </c>
      <c r="AN40" s="49">
        <f t="shared" si="4"/>
        <v>18</v>
      </c>
      <c r="AO40" s="50">
        <f t="shared" si="5"/>
        <v>167.05555555555554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 t="shared" si="0"/>
        <v>0</v>
      </c>
      <c r="AK41" s="49">
        <f t="shared" si="1"/>
        <v>0</v>
      </c>
      <c r="AL41" s="49">
        <f t="shared" si="2"/>
        <v>0</v>
      </c>
      <c r="AM41" s="49">
        <f t="shared" si="3"/>
        <v>0</v>
      </c>
      <c r="AN41" s="49">
        <f t="shared" si="4"/>
        <v>0</v>
      </c>
      <c r="AO41" s="50" t="e">
        <f t="shared" si="5"/>
        <v>#DIV/0!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 t="e">
        <f t="shared" si="5"/>
        <v>#DIV/0!</v>
      </c>
    </row>
    <row r="43" spans="1:41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>
        <f t="shared" si="0"/>
        <v>0</v>
      </c>
      <c r="AK43" s="49">
        <f t="shared" si="1"/>
        <v>0</v>
      </c>
      <c r="AL43" s="49">
        <f t="shared" si="2"/>
        <v>0</v>
      </c>
      <c r="AM43" s="49">
        <f t="shared" si="3"/>
        <v>0</v>
      </c>
      <c r="AN43" s="49">
        <f t="shared" si="4"/>
        <v>0</v>
      </c>
      <c r="AO43" s="50" t="e">
        <f t="shared" si="5"/>
        <v>#DIV/0!</v>
      </c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36:41" ht="12.75"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1:41" ht="12.75">
      <c r="A76" s="7"/>
      <c r="B76" s="7"/>
      <c r="C76" s="7"/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1" ht="12.75">
      <c r="AJ80" s="2"/>
      <c r="AK80" s="2"/>
      <c r="AL80" s="2"/>
      <c r="AM80" s="2"/>
      <c r="AN80" s="2"/>
      <c r="AO80" s="3"/>
    </row>
    <row r="81" spans="36:40" ht="12.75">
      <c r="AJ81" s="2"/>
      <c r="AK81" s="2"/>
      <c r="AL81" s="2"/>
      <c r="AM81" s="2"/>
      <c r="AN81" s="2"/>
    </row>
    <row r="82" ht="12.75">
      <c r="AN82" s="2"/>
    </row>
    <row r="83" ht="12.75">
      <c r="AN83" s="2"/>
    </row>
    <row r="84" ht="12.75">
      <c r="AN84" s="2"/>
    </row>
  </sheetData>
  <printOptions horizontalCentered="1"/>
  <pageMargins left="0.3937007874015748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2007-2008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2008-05-14T14:52:22Z</cp:lastPrinted>
  <dcterms:created xsi:type="dcterms:W3CDTF">1999-10-03T14:06:37Z</dcterms:created>
  <dcterms:modified xsi:type="dcterms:W3CDTF">2008-05-15T08:22:39Z</dcterms:modified>
  <cp:category/>
  <cp:version/>
  <cp:contentType/>
  <cp:contentStatus/>
</cp:coreProperties>
</file>